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Documents\INFORMATOR O RADU 2022\01.01.-30.06.2022\"/>
    </mc:Choice>
  </mc:AlternateContent>
  <bookViews>
    <workbookView xWindow="0" yWindow="0" windowWidth="28800" windowHeight="11355"/>
  </bookViews>
  <sheets>
    <sheet name="IZVRŠENJE BUDŽETA 01.01.-30.06." sheetId="1" r:id="rId1"/>
    <sheet name="Sheet1" sheetId="18" state="hidden" r:id="rId2"/>
    <sheet name="Sheet3" sheetId="22" state="hidden" r:id="rId3"/>
    <sheet name="ZBIR" sheetId="19" state="hidden" r:id="rId4"/>
    <sheet name="rekapitulacija mzzs" sheetId="17" state="hidden" r:id="rId5"/>
  </sheets>
  <definedNames>
    <definedName name="_xlnm._FilterDatabase" localSheetId="0" hidden="1">'IZVRŠENJE BUDŽETA 01.01.-30.06.'!$C$4:$H$190</definedName>
    <definedName name="_xlnm.Print_Titles" localSheetId="0">'IZVRŠENJE BUDŽETA 01.01.-30.06.'!$4:$5</definedName>
  </definedName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0" i="1" l="1"/>
  <c r="G192" i="1"/>
  <c r="G166" i="1"/>
  <c r="F166" i="1"/>
  <c r="G93" i="1"/>
  <c r="G16" i="1"/>
  <c r="G62" i="1"/>
  <c r="G61" i="1"/>
  <c r="F62" i="1" l="1"/>
  <c r="G92" i="1" l="1"/>
  <c r="H92" i="1" s="1"/>
  <c r="F92" i="1"/>
  <c r="H19" i="1" l="1"/>
  <c r="H20" i="1"/>
  <c r="H21" i="1"/>
  <c r="H22" i="1"/>
  <c r="H23" i="1"/>
  <c r="H24" i="1"/>
  <c r="H25" i="1"/>
  <c r="H18" i="1"/>
  <c r="F190" i="1" l="1"/>
  <c r="E190" i="1"/>
  <c r="E189" i="1"/>
  <c r="H188" i="1"/>
  <c r="H189" i="1" s="1"/>
  <c r="G189" i="1"/>
  <c r="F189" i="1"/>
  <c r="H185" i="1"/>
  <c r="H186" i="1" s="1"/>
  <c r="G186" i="1"/>
  <c r="F186" i="1"/>
  <c r="E186" i="1"/>
  <c r="G179" i="1" l="1"/>
  <c r="F179" i="1"/>
  <c r="E179" i="1"/>
  <c r="G173" i="1"/>
  <c r="F173" i="1"/>
  <c r="E170" i="1"/>
  <c r="E173" i="1"/>
  <c r="G165" i="1" l="1"/>
  <c r="H165" i="1" s="1"/>
  <c r="H162" i="1"/>
  <c r="H163" i="1"/>
  <c r="H164" i="1"/>
  <c r="H161" i="1"/>
  <c r="F165" i="1"/>
  <c r="E165" i="1"/>
  <c r="H156" i="1"/>
  <c r="H157" i="1"/>
  <c r="H158" i="1"/>
  <c r="H155" i="1"/>
  <c r="G159" i="1"/>
  <c r="F159" i="1"/>
  <c r="E159" i="1"/>
  <c r="G153" i="1"/>
  <c r="H147" i="1"/>
  <c r="H149" i="1"/>
  <c r="F153" i="1"/>
  <c r="E153" i="1"/>
  <c r="H159" i="1" l="1"/>
  <c r="H144" i="1"/>
  <c r="G145" i="1"/>
  <c r="H145" i="1" s="1"/>
  <c r="F145" i="1"/>
  <c r="E145" i="1"/>
  <c r="G139" i="1"/>
  <c r="F139" i="1"/>
  <c r="H134" i="1"/>
  <c r="G135" i="1"/>
  <c r="F135" i="1"/>
  <c r="E135" i="1"/>
  <c r="H124" i="1"/>
  <c r="H110" i="1"/>
  <c r="H111" i="1"/>
  <c r="H112" i="1"/>
  <c r="G113" i="1"/>
  <c r="F113" i="1"/>
  <c r="H135" i="1" l="1"/>
  <c r="F105" i="1"/>
  <c r="H90" i="1"/>
  <c r="E92" i="1"/>
  <c r="G75" i="1"/>
  <c r="F75" i="1"/>
  <c r="G46" i="1"/>
  <c r="H15" i="1"/>
  <c r="F16" i="1" l="1"/>
  <c r="H16" i="1" s="1"/>
  <c r="E16" i="1"/>
  <c r="E183" i="1" l="1"/>
  <c r="E176" i="1"/>
  <c r="E113" i="1"/>
  <c r="E142" i="1"/>
  <c r="E139" i="1"/>
  <c r="E132" i="1"/>
  <c r="E129" i="1"/>
  <c r="E125" i="1"/>
  <c r="E122" i="1"/>
  <c r="E119" i="1"/>
  <c r="E116" i="1"/>
  <c r="E105" i="1"/>
  <c r="E87" i="1"/>
  <c r="E84" i="1"/>
  <c r="E81" i="1"/>
  <c r="E78" i="1"/>
  <c r="E75" i="1"/>
  <c r="E52" i="1"/>
  <c r="E49" i="1"/>
  <c r="E61" i="1"/>
  <c r="E58" i="1"/>
  <c r="E55" i="1"/>
  <c r="E46" i="1"/>
  <c r="E26" i="1"/>
  <c r="E166" i="1" l="1"/>
  <c r="E93" i="1"/>
  <c r="E62" i="1"/>
  <c r="H182" i="1"/>
  <c r="H181" i="1"/>
  <c r="H175" i="1"/>
  <c r="E192" i="1" l="1"/>
  <c r="H150" i="1"/>
  <c r="H151" i="1"/>
  <c r="H152" i="1"/>
  <c r="H148" i="1"/>
  <c r="H141" i="1"/>
  <c r="H138" i="1"/>
  <c r="H137" i="1"/>
  <c r="H131" i="1"/>
  <c r="H128" i="1"/>
  <c r="H127" i="1"/>
  <c r="G125" i="1"/>
  <c r="F125" i="1"/>
  <c r="H121" i="1"/>
  <c r="H118" i="1"/>
  <c r="H115" i="1"/>
  <c r="H108" i="1"/>
  <c r="H109" i="1"/>
  <c r="H107" i="1"/>
  <c r="H97" i="1"/>
  <c r="H98" i="1"/>
  <c r="H99" i="1"/>
  <c r="H100" i="1"/>
  <c r="H101" i="1"/>
  <c r="H104" i="1"/>
  <c r="H96" i="1"/>
  <c r="H86" i="1"/>
  <c r="H83" i="1"/>
  <c r="H80" i="1"/>
  <c r="H77" i="1"/>
  <c r="H66" i="1"/>
  <c r="H67" i="1"/>
  <c r="H68" i="1"/>
  <c r="H69" i="1"/>
  <c r="H70" i="1"/>
  <c r="H73" i="1"/>
  <c r="H74" i="1"/>
  <c r="H65" i="1"/>
  <c r="H125" i="1" l="1"/>
  <c r="H60" i="1"/>
  <c r="H57" i="1"/>
  <c r="H54" i="1"/>
  <c r="H48" i="1"/>
  <c r="F46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28" i="1"/>
  <c r="H9" i="1" l="1"/>
  <c r="H10" i="1"/>
  <c r="H11" i="1"/>
  <c r="H12" i="1"/>
  <c r="H13" i="1"/>
  <c r="H14" i="1"/>
  <c r="H8" i="1"/>
  <c r="G26" i="1"/>
  <c r="F26" i="1"/>
  <c r="H46" i="1"/>
  <c r="G49" i="1"/>
  <c r="G52" i="1"/>
  <c r="G55" i="1"/>
  <c r="G58" i="1"/>
  <c r="H58" i="1" s="1"/>
  <c r="F49" i="1"/>
  <c r="F52" i="1"/>
  <c r="F55" i="1"/>
  <c r="F58" i="1"/>
  <c r="F61" i="1"/>
  <c r="G87" i="1"/>
  <c r="G84" i="1"/>
  <c r="G81" i="1"/>
  <c r="G78" i="1"/>
  <c r="F78" i="1"/>
  <c r="F81" i="1"/>
  <c r="F84" i="1"/>
  <c r="F87" i="1"/>
  <c r="F93" i="1" l="1"/>
  <c r="H61" i="1"/>
  <c r="H26" i="1"/>
  <c r="H84" i="1"/>
  <c r="H49" i="1"/>
  <c r="H78" i="1"/>
  <c r="H81" i="1"/>
  <c r="H87" i="1"/>
  <c r="H75" i="1"/>
  <c r="H55" i="1"/>
  <c r="H93" i="1" l="1"/>
  <c r="H62" i="1"/>
  <c r="G170" i="1" l="1"/>
  <c r="G176" i="1"/>
  <c r="G183" i="1"/>
  <c r="F183" i="1"/>
  <c r="F176" i="1"/>
  <c r="F170" i="1"/>
  <c r="F116" i="1"/>
  <c r="F119" i="1"/>
  <c r="F122" i="1"/>
  <c r="F129" i="1"/>
  <c r="F132" i="1"/>
  <c r="F142" i="1"/>
  <c r="G105" i="1"/>
  <c r="G116" i="1"/>
  <c r="G119" i="1"/>
  <c r="G122" i="1"/>
  <c r="G129" i="1"/>
  <c r="G132" i="1"/>
  <c r="G142" i="1"/>
  <c r="H153" i="1" l="1"/>
  <c r="H116" i="1"/>
  <c r="H142" i="1"/>
  <c r="H105" i="1"/>
  <c r="H139" i="1"/>
  <c r="H113" i="1"/>
  <c r="H183" i="1"/>
  <c r="H132" i="1"/>
  <c r="H176" i="1"/>
  <c r="H129" i="1"/>
  <c r="H122" i="1"/>
  <c r="H119" i="1"/>
  <c r="H166" i="1" l="1"/>
  <c r="F192" i="1"/>
  <c r="H190" i="1"/>
  <c r="A24" i="19"/>
  <c r="H192" i="1" l="1"/>
  <c r="E15" i="19"/>
  <c r="A9" i="19" l="1"/>
  <c r="G45" i="17" l="1"/>
  <c r="H42" i="17" l="1"/>
  <c r="K24" i="17" l="1"/>
  <c r="L24" i="17"/>
  <c r="M24" i="17"/>
  <c r="K26" i="17"/>
  <c r="L26" i="17"/>
  <c r="M26" i="17"/>
  <c r="K23" i="17"/>
  <c r="L23" i="17"/>
  <c r="M23" i="17"/>
  <c r="J46" i="17" l="1"/>
  <c r="I46" i="17"/>
  <c r="C45" i="17"/>
  <c r="H44" i="17"/>
  <c r="H43" i="17"/>
  <c r="F24" i="17" l="1"/>
  <c r="G24" i="17"/>
  <c r="H24" i="17"/>
  <c r="I24" i="17"/>
  <c r="J24" i="17"/>
  <c r="F25" i="17"/>
  <c r="G25" i="17"/>
  <c r="H25" i="17"/>
  <c r="I25" i="17"/>
  <c r="J26" i="17"/>
  <c r="F23" i="17"/>
  <c r="G23" i="17"/>
  <c r="H23" i="17"/>
  <c r="I23" i="17"/>
  <c r="J23" i="17"/>
  <c r="F4" i="17" l="1"/>
  <c r="G4" i="17"/>
  <c r="H4" i="17"/>
  <c r="F5" i="17"/>
  <c r="G5" i="17"/>
  <c r="H5" i="17"/>
  <c r="F6" i="17"/>
  <c r="G6" i="17"/>
  <c r="H6" i="17"/>
  <c r="F8" i="17"/>
  <c r="B42" i="17" s="1"/>
  <c r="D42" i="17" s="1"/>
  <c r="G8" i="17"/>
  <c r="H8" i="17"/>
  <c r="F3" i="17"/>
  <c r="G3" i="17"/>
  <c r="H3" i="17"/>
  <c r="J42" i="17" l="1"/>
  <c r="I42" i="17"/>
  <c r="B8" i="17" l="1"/>
  <c r="B44" i="17" s="1"/>
  <c r="I8" i="17" l="1"/>
  <c r="B3" i="17"/>
  <c r="B43" i="17" s="1"/>
  <c r="D43" i="17" s="1"/>
  <c r="B5" i="17"/>
  <c r="B40" i="17" s="1"/>
  <c r="D40" i="17" s="1"/>
  <c r="A6" i="19" l="1"/>
  <c r="A5" i="19"/>
  <c r="B6" i="17"/>
  <c r="B41" i="17" s="1"/>
  <c r="D41" i="17" s="1"/>
  <c r="B4" i="17"/>
  <c r="A8" i="19"/>
  <c r="I43" i="17"/>
  <c r="J43" i="17"/>
  <c r="B7" i="17"/>
  <c r="I5" i="17"/>
  <c r="I3" i="17"/>
  <c r="B9" i="17" l="1"/>
  <c r="I6" i="17"/>
  <c r="I4" i="17"/>
  <c r="I7" i="17"/>
  <c r="I9" i="17" l="1"/>
  <c r="J25" i="17" l="1"/>
  <c r="J27" i="17" s="1"/>
  <c r="K25" i="17" l="1"/>
  <c r="K27" i="17" s="1"/>
  <c r="K29" i="17" s="1"/>
  <c r="L25" i="17" l="1"/>
  <c r="L27" i="17" s="1"/>
  <c r="L29" i="17" s="1"/>
  <c r="M25" i="17" l="1"/>
  <c r="M27" i="17" s="1"/>
  <c r="M29" i="17" s="1"/>
  <c r="C23" i="17" l="1"/>
  <c r="C14" i="17"/>
  <c r="C25" i="17" l="1"/>
  <c r="C26" i="17"/>
  <c r="Q23" i="17"/>
  <c r="C15" i="17"/>
  <c r="Q24" i="17" l="1"/>
  <c r="Q25" i="17"/>
  <c r="C16" i="17"/>
  <c r="F38" i="17"/>
  <c r="H38" i="17" s="1"/>
  <c r="C24" i="17" l="1"/>
  <c r="C4" i="17"/>
  <c r="F39" i="17" s="1"/>
  <c r="H39" i="17" s="1"/>
  <c r="C8" i="17"/>
  <c r="D8" i="17"/>
  <c r="D3" i="17"/>
  <c r="C3" i="17"/>
  <c r="D5" i="17"/>
  <c r="C5" i="17"/>
  <c r="F40" i="17" s="1"/>
  <c r="H40" i="17" s="1"/>
  <c r="C7" i="17"/>
  <c r="D6" i="17"/>
  <c r="C6" i="17"/>
  <c r="F41" i="17" s="1"/>
  <c r="H41" i="17" s="1"/>
  <c r="D4" i="17"/>
  <c r="E3" i="17" l="1"/>
  <c r="E5" i="17"/>
  <c r="E8" i="17"/>
  <c r="F35" i="17"/>
  <c r="H35" i="17" s="1"/>
  <c r="C27" i="17"/>
  <c r="E6" i="17"/>
  <c r="J40" i="17"/>
  <c r="I40" i="17"/>
  <c r="I41" i="17"/>
  <c r="J41" i="17"/>
  <c r="C9" i="17"/>
  <c r="D7" i="17"/>
  <c r="D9" i="17" s="1"/>
  <c r="E7" i="17"/>
  <c r="E4" i="17"/>
  <c r="C29" i="17" l="1"/>
  <c r="E9" i="17"/>
  <c r="G7" i="17" l="1"/>
  <c r="G26" i="17"/>
  <c r="G9" i="17" l="1"/>
  <c r="F37" i="17"/>
  <c r="H37" i="17" s="1"/>
  <c r="G27" i="17"/>
  <c r="F36" i="17"/>
  <c r="G29" i="17" l="1"/>
  <c r="H36" i="17"/>
  <c r="F45" i="17"/>
  <c r="F54" i="17" s="1"/>
  <c r="Q26" i="17"/>
  <c r="Q27" i="17" s="1"/>
  <c r="Q29" i="17" s="1"/>
  <c r="E9" i="19" l="1"/>
  <c r="H45" i="17"/>
  <c r="H47" i="17" s="1"/>
  <c r="E10" i="19"/>
  <c r="B26" i="17"/>
  <c r="F7" i="17"/>
  <c r="F9" i="17" s="1"/>
  <c r="E13" i="19"/>
  <c r="C6" i="19" l="1"/>
  <c r="C7" i="19"/>
  <c r="C8" i="19"/>
  <c r="C9" i="19"/>
  <c r="B15" i="17"/>
  <c r="B38" i="17" s="1"/>
  <c r="D38" i="17" s="1"/>
  <c r="B14" i="17"/>
  <c r="E5" i="19"/>
  <c r="E12" i="19"/>
  <c r="E8" i="19"/>
  <c r="E7" i="19"/>
  <c r="B23" i="17"/>
  <c r="B25" i="17"/>
  <c r="B39" i="17" s="1"/>
  <c r="D39" i="17" s="1"/>
  <c r="I39" i="17" s="1"/>
  <c r="B24" i="17"/>
  <c r="B35" i="17" s="1"/>
  <c r="D35" i="17" s="1"/>
  <c r="F26" i="17"/>
  <c r="F27" i="17" s="1"/>
  <c r="P26" i="17"/>
  <c r="E6" i="19"/>
  <c r="E11" i="19" l="1"/>
  <c r="B16" i="17"/>
  <c r="B37" i="17"/>
  <c r="D37" i="17" s="1"/>
  <c r="J37" i="17" s="1"/>
  <c r="D14" i="17"/>
  <c r="C5" i="19"/>
  <c r="C17" i="19" s="1"/>
  <c r="H7" i="17"/>
  <c r="H9" i="17" s="1"/>
  <c r="D26" i="17"/>
  <c r="E14" i="19"/>
  <c r="E17" i="19" s="1"/>
  <c r="N23" i="17"/>
  <c r="N25" i="17"/>
  <c r="B27" i="17"/>
  <c r="N26" i="17"/>
  <c r="I38" i="17"/>
  <c r="J38" i="17"/>
  <c r="J6" i="17"/>
  <c r="N24" i="17"/>
  <c r="J35" i="17"/>
  <c r="I35" i="17"/>
  <c r="J39" i="17"/>
  <c r="B36" i="17"/>
  <c r="D36" i="17" s="1"/>
  <c r="J36" i="17" s="1"/>
  <c r="H26" i="17"/>
  <c r="H27" i="17" s="1"/>
  <c r="I26" i="17"/>
  <c r="I27" i="17" s="1"/>
  <c r="I29" i="17" s="1"/>
  <c r="E26" i="17"/>
  <c r="D24" i="17"/>
  <c r="J8" i="17"/>
  <c r="E14" i="17"/>
  <c r="O26" i="17"/>
  <c r="E23" i="17"/>
  <c r="O23" i="17"/>
  <c r="D23" i="17"/>
  <c r="D25" i="17"/>
  <c r="E25" i="17"/>
  <c r="E24" i="17"/>
  <c r="D15" i="17"/>
  <c r="E15" i="17"/>
  <c r="J5" i="17"/>
  <c r="O25" i="17" l="1"/>
  <c r="O24" i="17"/>
  <c r="B29" i="17"/>
  <c r="D16" i="17"/>
  <c r="I37" i="17"/>
  <c r="H29" i="17"/>
  <c r="A7" i="19"/>
  <c r="A17" i="19" s="1"/>
  <c r="N27" i="17"/>
  <c r="N29" i="17" s="1"/>
  <c r="P25" i="17"/>
  <c r="P23" i="17"/>
  <c r="I36" i="17"/>
  <c r="E16" i="17"/>
  <c r="J4" i="17"/>
  <c r="E27" i="17"/>
  <c r="D27" i="17"/>
  <c r="O27" i="17"/>
  <c r="O29" i="17" s="1"/>
  <c r="P24" i="17"/>
  <c r="F29" i="17"/>
  <c r="J3" i="17"/>
  <c r="J7" i="17"/>
  <c r="D29" i="17" l="1"/>
  <c r="P27" i="17"/>
  <c r="P29" i="17" s="1"/>
  <c r="E29" i="17"/>
  <c r="J9" i="17"/>
  <c r="J29" i="17" s="1"/>
  <c r="D44" i="17" l="1"/>
  <c r="J44" i="17" s="1"/>
  <c r="B45" i="17"/>
  <c r="D45" i="17" s="1"/>
  <c r="E40" i="17" l="1"/>
  <c r="E39" i="17"/>
  <c r="E37" i="17"/>
  <c r="E42" i="17"/>
  <c r="E45" i="17"/>
  <c r="E41" i="17"/>
  <c r="I45" i="17"/>
  <c r="E43" i="17"/>
  <c r="E36" i="17"/>
  <c r="D47" i="17"/>
  <c r="E38" i="17"/>
  <c r="J45" i="17"/>
  <c r="E35" i="17"/>
  <c r="E44" i="17"/>
  <c r="I44" i="17"/>
  <c r="J47" i="17" l="1"/>
  <c r="I47" i="17"/>
</calcChain>
</file>

<file path=xl/sharedStrings.xml><?xml version="1.0" encoding="utf-8"?>
<sst xmlns="http://schemas.openxmlformats.org/spreadsheetml/2006/main" count="588" uniqueCount="253">
  <si>
    <t>ПР 0404 - УПРАВЉАЊЕ ЗАШТИТОМ ЖИВОТНЕ СРЕДИНЕ</t>
  </si>
  <si>
    <t xml:space="preserve">УКУПНО </t>
  </si>
  <si>
    <t>УКУПНО</t>
  </si>
  <si>
    <t>Извршне судске пресуде - Управа за трезор по судским извршним решењима</t>
  </si>
  <si>
    <t>УКУПНО ЗА ПРОГРАМ 0404</t>
  </si>
  <si>
    <t>484-НАКНАДА ШТЕТЕ ЗА  ПОВРЕДЕ ИЛИ ШТЕТУ НАСТАЛУ УСЛЕД ЕЛЕМЕНТАРНИХ НЕПОГОДА ИЛИ ДРУГИХ ПРИРОДНИХ УЗРОКА</t>
  </si>
  <si>
    <t>ПА 0003 - ПОДРШКА РАДУ ЗАВОДА ЗА ЗАШТИТУ ПРИРОДЕ</t>
  </si>
  <si>
    <t>УКУПНО ЗА ПРОГРАМ 0405</t>
  </si>
  <si>
    <t>ПР 0406 - ИНТЕГРИСАНО УПРАВЉАЊЕ ОТПАДОМ, ХЕМИКАЛИЈАМА И  БИОЦИДНИМ ПРОИЗВОДИМА</t>
  </si>
  <si>
    <t>Помоћник министра                      Александар Весић</t>
  </si>
  <si>
    <t>УКУПНО ЗА ПРОГРАМ 0406</t>
  </si>
  <si>
    <t>Проценат извршења</t>
  </si>
  <si>
    <t>Помоћник министра                                            Јасмина Јовић</t>
  </si>
  <si>
    <t>ПА 0001 - УРЕЂЕЊЕ СИСТЕМА УПРАВЉАЊА ОТПАДОМ И ОТПАДНИМ ВОДАМА</t>
  </si>
  <si>
    <t>Проценат извршења извор 01</t>
  </si>
  <si>
    <t>Проценат извршења извор 56</t>
  </si>
  <si>
    <t>Проценат извршења извор 06</t>
  </si>
  <si>
    <t>Организациона јединица/ Орган/ Одговорно лице</t>
  </si>
  <si>
    <t>Извршено</t>
  </si>
  <si>
    <t>Министарство</t>
  </si>
  <si>
    <t>Сектор за отпад и отпадне воде/ Филип Абрамовић</t>
  </si>
  <si>
    <t>Сектор за стратешко планирање и пројекте/ Слободан Перовић</t>
  </si>
  <si>
    <t>Секретаријат/ мр Бранислав Атанасковић (плате, запошљавање, опрема и остали админист. трошкови)</t>
  </si>
  <si>
    <t>Сектор за заштиту природе и климатске промене/ Јасмина Јовић</t>
  </si>
  <si>
    <t xml:space="preserve">Сектор за управљање животном средином/ Александар Весић </t>
  </si>
  <si>
    <t>Сектор за међународну сарадњу и европске интеграције/ Биљана Филиповић</t>
  </si>
  <si>
    <t>Сектор за надзор и предострожност у животној средини/ Жељко Пантелић</t>
  </si>
  <si>
    <t>Трошкови за ванредне-акцидентне ситуације, уз акт о сагласности Владе</t>
  </si>
  <si>
    <t xml:space="preserve">Трошкови на предлог Сталне комисије министарства за обавезе бившег Фонда, уз акт о сагласности Владе   </t>
  </si>
  <si>
    <t>Укупно МЗЖС</t>
  </si>
  <si>
    <t>Укупно Агенција за ЗЖС</t>
  </si>
  <si>
    <t>ПЈ 7012  ИПА 2010 - ПОДРШКА ОПШТИНАМА У РС У ПРИПРЕМИ И  СПРОВОЂЕЊУ ИНФРАСТРУКТУРНИХ ПРОЈЕКАТА - ЛЕСКОВАЦ</t>
  </si>
  <si>
    <t>Расположиво извор-01</t>
  </si>
  <si>
    <t>Расположиво извор-15</t>
  </si>
  <si>
    <t xml:space="preserve">Проценат расположивог износа </t>
  </si>
  <si>
    <t>извор - 01</t>
  </si>
  <si>
    <t>Укупно расположиво</t>
  </si>
  <si>
    <t>Расположиво извор-56</t>
  </si>
  <si>
    <t>Планирано извор 15 (текуће апропријације)</t>
  </si>
  <si>
    <t>Укупно планирано (текућа апропријација)</t>
  </si>
  <si>
    <t>Расположиво извор-06</t>
  </si>
  <si>
    <t>Извршење /сви извори/ 31.08.2019</t>
  </si>
  <si>
    <t>ПЛАНИРАНО 2020.</t>
  </si>
  <si>
    <t>Извршење 01.01.-31.01.2020.г  извор -01</t>
  </si>
  <si>
    <t>Планирано 2020.                            извор 01</t>
  </si>
  <si>
    <t xml:space="preserve">Планирано у 2020.                    извор 56                                      </t>
  </si>
  <si>
    <t xml:space="preserve">Планирано у 2020.                    извор 06                                      </t>
  </si>
  <si>
    <t>ПA 0006 - УСЛУГА ИЗМЕШТАЊА И ТРАЈНОГ ЗБРИЊАВАЊА   ИСТОРИЈСКОГ ОТПАДА НА ТЕРИТОРИЈИ РЕПУБЛИКЕ СРБИЈЕ</t>
  </si>
  <si>
    <t>ПJ 7069 ИПА 2017 СЕКТОР ЗАШТИТЕ ЖИВОТНЕ СРЕДИНЕ</t>
  </si>
  <si>
    <t>Извршење 01.01.-31.01.2020.г извор -01</t>
  </si>
  <si>
    <t>Извршење 01.01.-31.01.2020.г извор -06</t>
  </si>
  <si>
    <t>Извршење 01.01.-31.01.2020.г извор -56</t>
  </si>
  <si>
    <t>Извршење 01.01.-31.01.2020.г извор -15</t>
  </si>
  <si>
    <t>Секретар министарства                                    мр Бранислав Атанасковић</t>
  </si>
  <si>
    <t>Помоћник министра                      Жељко Пантелић</t>
  </si>
  <si>
    <t>Помоћник министра                      Биљана Филиповић</t>
  </si>
  <si>
    <t>Стална Комисија по Одлуци Министра, уз акт о сагласности Владе преко МФ, по Закону о укидању бившег Фонда</t>
  </si>
  <si>
    <t>Помоћник министра                     Филип Абрамовић</t>
  </si>
  <si>
    <t>Помоћник министра                       Слободан Перовић</t>
  </si>
  <si>
    <t>0404</t>
  </si>
  <si>
    <t>0405</t>
  </si>
  <si>
    <t>0406</t>
  </si>
  <si>
    <t>Проценат од укупног буџета</t>
  </si>
  <si>
    <t>Укупно извршено</t>
  </si>
  <si>
    <t>Проценат извршења планираног износа</t>
  </si>
  <si>
    <t>%</t>
  </si>
  <si>
    <t>Фонд</t>
  </si>
  <si>
    <t>Укупно</t>
  </si>
  <si>
    <t>6=(4+5)</t>
  </si>
  <si>
    <t>7=(6/укупно МЗЖС)</t>
  </si>
  <si>
    <t>9=(7+8)</t>
  </si>
  <si>
    <t>8=(7/3)</t>
  </si>
  <si>
    <t>10=9/5</t>
  </si>
  <si>
    <t>Планирани износ 2020</t>
  </si>
  <si>
    <t>ПА 0011 ИНТЕРВЕНТНЕ МЕРЕ У ВАНРЕДНИМ ОКОЛНОСТИМА ЗАГАЂИВАЊА ЖИВОТНЕ СРЕДИНЕ И ДРУГЕ ИНТЕРВЕНТНЕ МЕРЕ</t>
  </si>
  <si>
    <t xml:space="preserve">ПА 0014 - ПОДСТИЦАЈИ ЗА КУПОВИНУ ЕКОЛОШКИ ПРИХВАТЉИВИХ ВОЗИЛА </t>
  </si>
  <si>
    <t>ПА 0004 - ПОШУМЉАВАЊЕ У ЦИЉУ ЗАШТИТЕ И ОЧУВАЊА ПРЕДЕОНОГ ДИВЕРЗИТЕТА</t>
  </si>
  <si>
    <t>ПA 0004 - САНАЦИЈA И ЗАТВАРАЊЕ НЕСАНИТАРНИХ ДЕПОНИЈА</t>
  </si>
  <si>
    <t>ПA 0005 - РЕАЛИЗАЦИЈА ПРОЈЕКАТА ИЗГРАДЊЕ СИСТЕМА УПРАВЉАЊА ОТПАДОМ</t>
  </si>
  <si>
    <t>ПJ 4015 ПРЕВЕНЦИЈА НЕЛЕГАЛНОГ ОДЛАГАЊА ОТПАДА И УКЛАЊАЊЕ</t>
  </si>
  <si>
    <t>ПJ 5003 НАБАВКА ОПРЕМЕ ЗА САКУПЉАЊЕ И РЕЦИКЛАЖУ</t>
  </si>
  <si>
    <t>ПJ 7083 ИПА 2018 СЕКТОР ЗАШТИТЕ ЖИВОТНЕ СРЕДИНЕ</t>
  </si>
  <si>
    <t>ПРОГРАМ  0407 - ЗЕЛЕНА АГЕНДА</t>
  </si>
  <si>
    <t xml:space="preserve">ПА 0001 - ПОДРШКА ПРОЈЕКТИМА ЦИВИЛНОГ ДРУШТВА У ОБЛАСТИ ЗАШТИТЕ ЖИВОТНЕ СРЕДИНЕ </t>
  </si>
  <si>
    <t>ПJ 4002 УНАПРЕЂЕЊЕ ИНФРАСТРУКУРЕ ЗА ЗАШТИТУ ЖИВОТНЕ СРЕДИНЕ</t>
  </si>
  <si>
    <t>ПА 0004 - АДМИНИСТРАЦИЈА И УПРАВЉАЊЕ</t>
  </si>
  <si>
    <t>ПА 0002 - УРЕЂЕЊЕ ПОЛИТИКЕ ЗАШТИТЕ ЖИВОТНЕ СРЕДИНЕ</t>
  </si>
  <si>
    <t>УКУПНО ЗА ПРОГРАМ 0407</t>
  </si>
  <si>
    <t>ШИФРА ЕКОНОМСКЕ КЛАСИФИКАЦИЈЕ</t>
  </si>
  <si>
    <t>ШИФРА ЕКОНОМСКЕ КЛАСИФИКАЦИЈЕ НА ТРЕЋЕМ НИВОУ</t>
  </si>
  <si>
    <t>ШИФРА ПРОГРАМА</t>
  </si>
  <si>
    <t>ШИФРА ПРОЈЕКТА</t>
  </si>
  <si>
    <t>451191</t>
  </si>
  <si>
    <t>451000</t>
  </si>
  <si>
    <t>0002</t>
  </si>
  <si>
    <t>414121</t>
  </si>
  <si>
    <t>414000</t>
  </si>
  <si>
    <t>0004</t>
  </si>
  <si>
    <t>423422</t>
  </si>
  <si>
    <t>423000</t>
  </si>
  <si>
    <t>0003</t>
  </si>
  <si>
    <t>424911</t>
  </si>
  <si>
    <t>424000</t>
  </si>
  <si>
    <t>0001</t>
  </si>
  <si>
    <t>411111</t>
  </si>
  <si>
    <t>411000</t>
  </si>
  <si>
    <t>423621</t>
  </si>
  <si>
    <t>463142</t>
  </si>
  <si>
    <t>463000</t>
  </si>
  <si>
    <t>4008</t>
  </si>
  <si>
    <t>421612</t>
  </si>
  <si>
    <t>421000</t>
  </si>
  <si>
    <t>454111</t>
  </si>
  <si>
    <t>454000</t>
  </si>
  <si>
    <t>0014</t>
  </si>
  <si>
    <t>421411</t>
  </si>
  <si>
    <t>421521</t>
  </si>
  <si>
    <t>423432</t>
  </si>
  <si>
    <t>424611</t>
  </si>
  <si>
    <t>426191</t>
  </si>
  <si>
    <t>426000</t>
  </si>
  <si>
    <t>512221</t>
  </si>
  <si>
    <t>512000</t>
  </si>
  <si>
    <t>463132</t>
  </si>
  <si>
    <t>425222</t>
  </si>
  <si>
    <t>425000</t>
  </si>
  <si>
    <t>463231</t>
  </si>
  <si>
    <t>0005</t>
  </si>
  <si>
    <t>7012</t>
  </si>
  <si>
    <t>463241</t>
  </si>
  <si>
    <t>423212</t>
  </si>
  <si>
    <t>423291</t>
  </si>
  <si>
    <t>426311</t>
  </si>
  <si>
    <t>423591</t>
  </si>
  <si>
    <t>483111</t>
  </si>
  <si>
    <t>483000</t>
  </si>
  <si>
    <t>484211</t>
  </si>
  <si>
    <t>484000</t>
  </si>
  <si>
    <t>421512</t>
  </si>
  <si>
    <t>423599</t>
  </si>
  <si>
    <t>426919</t>
  </si>
  <si>
    <t>414314</t>
  </si>
  <si>
    <t>422111</t>
  </si>
  <si>
    <t>422000</t>
  </si>
  <si>
    <t>421619</t>
  </si>
  <si>
    <t>414411</t>
  </si>
  <si>
    <t>423111</t>
  </si>
  <si>
    <t>416111</t>
  </si>
  <si>
    <t>416000</t>
  </si>
  <si>
    <t>421121</t>
  </si>
  <si>
    <t>462121</t>
  </si>
  <si>
    <t>462000</t>
  </si>
  <si>
    <t>7005</t>
  </si>
  <si>
    <t>421522</t>
  </si>
  <si>
    <t>482131</t>
  </si>
  <si>
    <t>482000</t>
  </si>
  <si>
    <t>423911</t>
  </si>
  <si>
    <t>426411</t>
  </si>
  <si>
    <t>426412</t>
  </si>
  <si>
    <t>482311</t>
  </si>
  <si>
    <t>425211</t>
  </si>
  <si>
    <t>426491</t>
  </si>
  <si>
    <t>423421</t>
  </si>
  <si>
    <t>421919</t>
  </si>
  <si>
    <t>423449</t>
  </si>
  <si>
    <t>421414</t>
  </si>
  <si>
    <t>421412</t>
  </si>
  <si>
    <t>512222</t>
  </si>
  <si>
    <t>412211</t>
  </si>
  <si>
    <t>412000</t>
  </si>
  <si>
    <t>411115</t>
  </si>
  <si>
    <t>411117</t>
  </si>
  <si>
    <t>411118</t>
  </si>
  <si>
    <t>412111</t>
  </si>
  <si>
    <t>415112</t>
  </si>
  <si>
    <t>415000</t>
  </si>
  <si>
    <t>415111</t>
  </si>
  <si>
    <t>411112</t>
  </si>
  <si>
    <t>411119</t>
  </si>
  <si>
    <t>411113</t>
  </si>
  <si>
    <t>Sum of ИЗНОС СТАВКЕ</t>
  </si>
  <si>
    <t>Grand Total</t>
  </si>
  <si>
    <t>426122</t>
  </si>
  <si>
    <t>4010</t>
  </si>
  <si>
    <t xml:space="preserve">ПА 0003 - ИНСПЕКЦИЈА ЗА ЗАШТИТУ ЖИВОТНЕ СРЕДИНЕ И РИБАРСТВО </t>
  </si>
  <si>
    <t>Извор финансирања</t>
  </si>
  <si>
    <t>01</t>
  </si>
  <si>
    <t>11</t>
  </si>
  <si>
    <t xml:space="preserve">ПА 0005 - ПОДРШКА РАДУ ДИРЕКТОРАТА ЗА РАДИЈАЦИОНУ И НУКЛЕАРНУ СИГУРНОСТ И БЕЗБЕДНОСТ СРБИЈЕ </t>
  </si>
  <si>
    <t>ПА 0001 - УРЕЂЕЊЕ И УНАПРЕЂЕЊЕ СИСТЕМА ЗАШТИТЕ ПРИРОДЕ И ОЧУВАЊА БИОДИВЕРЗИТЕТА</t>
  </si>
  <si>
    <t>ПА 0002 - ПОДСТИЦАЈИ ЗА  ПРОГРАМЕ УПРАВЉАЊА ЗАШТИЋЕНИМ ПРИРОДНИМ ДОБРИМА ОД НАЦИОНАЛНОГ ИНТЕРЕСА</t>
  </si>
  <si>
    <t>ПЈ 4009 ОЧУВАЊЕ И ЗАШТИТА ЗЕМЉИШТА КАО ПРИРОДНОГ РЕСУРСА</t>
  </si>
  <si>
    <t>ПА 0002 - УРЕЂЕЊЕ СИСТЕМА УПРАВЉАЊА ХЕМИКАЛИЈАМА</t>
  </si>
  <si>
    <t>ПЈ 4003 - ПРОЈЕКТИ ИСПИТИВАЊА КВАЛИТЕТА ВОДА И СЕДИМЕНАТА</t>
  </si>
  <si>
    <t>ПЈ 7005  ИПА 2013 - ЖС И КЛИМАТСКЕ ПРОМЕНЕ</t>
  </si>
  <si>
    <t>56</t>
  </si>
  <si>
    <t>ПР 0405 - ЗАШТИТА ПРИРОДЕ И КЛИМАТСКЕ ПРОМЕНЕ</t>
  </si>
  <si>
    <t>ПА 0003 - ПОДСТИЦАЈИ ЗА ПОНОВНУ УПОТРЕБУ И ИСКОРИШЋЕЊЕ ОТПАДА</t>
  </si>
  <si>
    <t>УКУПНО ЗА МИНИСТАРСТВО ЗАШТИТЕ ЖИВОТНЕ СРЕДИНЕ ГЛАВА 25.0</t>
  </si>
  <si>
    <t>411 - ПЛАТЕ, ДОДАЦИ И НАКНАДЕ ЗАПОСЛЕНИХ  (ЗАРАДЕ)</t>
  </si>
  <si>
    <t>412 - СОЦИЈАЛНИ   ДОПРИНОСИ НА ТЕРЕТ ПОСЛОДАВЦА</t>
  </si>
  <si>
    <t>415 - НАКНАДЕ ТРОШКОВА ЗА ЗАПОСЛЕНЕ</t>
  </si>
  <si>
    <t>422 - СЛУЖБЕНА ПУТОВАЊА</t>
  </si>
  <si>
    <t>423 - УСЛУГЕ ПО УГОВОРУ</t>
  </si>
  <si>
    <t>416 - НАГРАДЕ ЗАПОСЛЕНИМА И ОСТАЛИ ПОСЕБНИ РАСХОДИ</t>
  </si>
  <si>
    <t>424 - СПЕЦИЈАЛИЗОВАНЕ УСЛУГЕ</t>
  </si>
  <si>
    <t>426 - МАТЕРИЈАЛ</t>
  </si>
  <si>
    <t>463 - ТРАНСФЕРИ ОСТАЛИМ   НИВОИМА ВЛАСТИ</t>
  </si>
  <si>
    <t>415-НАКНАДЕ ТРОШКОВА ЗА ЗАПОСЛЕНЕ</t>
  </si>
  <si>
    <t>Апропријација</t>
  </si>
  <si>
    <t>413 - НАКНАДЕ У НАТУРИ</t>
  </si>
  <si>
    <t>414-СОЦИЈАЛНА ДАВАЊА ЗАПОСЛЕНИМА</t>
  </si>
  <si>
    <t>421 -СТАЛНИ ТРОШКОВИ</t>
  </si>
  <si>
    <t>424 - СПЕЦИЈАЛИЗОВАНE УСЛУГЕ</t>
  </si>
  <si>
    <t>425 - ТЕКУЋЕ ПОПРАВКЕ И ОДРЖАВАЊЕ</t>
  </si>
  <si>
    <t>482 - ПОРЕЗИ, ОБАВЕЗНЕ ТАКСЕ, КАЗНЕ И ПЕНАЛИ</t>
  </si>
  <si>
    <t>483 - НОВЧАНЕ КАЗНЕ ИПЕНАЛИ ПО РЕШЕЊИМА СУДОВА</t>
  </si>
  <si>
    <t>485 - НАКНАДА ШТЕТЕ ЗА ПОВРЕДЕ ИЛИ ШТЕТУ НАНЕТУ ОД СТРАНЕ ДРЖАВНИХ ОРГАНА</t>
  </si>
  <si>
    <t>512 -МАШИНЕ И ОПРЕМА</t>
  </si>
  <si>
    <t>515 -НЕМАТЕРИЈАЛНА ИМОВИНА</t>
  </si>
  <si>
    <t>451 - СУБВЕНЦИЈЕ ЈАВНИМ НЕФИНАНСИЈСКИМ ПРЕДУЗЕЋИМА И ОРГАНИЗАЦИЈАМА</t>
  </si>
  <si>
    <t>454 - СУБВЕНЦИЈЕ ПРИВАТНИМ ПРЕДУЗЕЋИМА</t>
  </si>
  <si>
    <t>463 - ТРАНСФЕРИ ОСТАЛИМ НИВОИМА ВЛАСТИ</t>
  </si>
  <si>
    <t>415-НАКНАДЕ ТРОШКОВА ЗА    ЗАПОСЛЕНЕ</t>
  </si>
  <si>
    <t>422 - ТРОШКОВИ ПУТОВАЊА</t>
  </si>
  <si>
    <t>463- ТРАНСФЕРИ ОСТАЛИМ НИВОИМА ВЛАСТИ</t>
  </si>
  <si>
    <t>451 - СУБВЕНЦИЈЕ ЈАВНИМ      НЕФИНАНС. ПРЕДУЗЕЋИМА И      ОРГАНИЗАЦИЈАМА</t>
  </si>
  <si>
    <t>412 - СОЦИЈАЛНИ   ДОПРИНОСИ НА ТЕРЕТ       ПОСЛОДАВЦА</t>
  </si>
  <si>
    <t>511- ЗГРАДЕ И ГРАЂЕВИНСКИ ОБЈЕКТИ</t>
  </si>
  <si>
    <t>511 -ЗГРАДЕ И ГРАЂЕВИНСКИ ОБЈЕКТИ</t>
  </si>
  <si>
    <t>481 - ДОТАЦИЈЕ НЕВЛАДИНИМ ОРГАНИЗАЦИЈАМА</t>
  </si>
  <si>
    <t>462 - ДОТАЦИЈЕ МЕЂУНАРОДНИМ ОРГАНИЗАЦИЈАМА</t>
  </si>
  <si>
    <t>511 - ЗГРАДЕ И ГРАЂЕВИНСКИ ОБЈЕКТИ</t>
  </si>
  <si>
    <t>424 - СПЕЦИЈАЛИЗОВАНЕ  УСЛУГЕ</t>
  </si>
  <si>
    <t xml:space="preserve">РАЗДЕО 25 - ГЛАВА 25.0-МИНИСТАРСТВО ЗАШТИТЕ ЖИВОТНЕ СРЕДИНЕ </t>
  </si>
  <si>
    <t>Закон o буџету РС ( Сл. Гласник  100/21)</t>
  </si>
  <si>
    <t xml:space="preserve">Текуће апропријације                    2022.               </t>
  </si>
  <si>
    <t>ПЈ 4012  НАБАВКА, ЗАМЕНА, РЕКОНСТРУКЦИЈА И САНАЦИЈА КОТЛАРНИЦА ЗА ГРЕЈАЊЕ</t>
  </si>
  <si>
    <t>462 - ДОТАЦИЈЕ  МЕЂУНАРОДНИМ  ОРГАНИЗАЦИЈАМА</t>
  </si>
  <si>
    <t>462 - ДОТАЦИЈЕ  МЕЂУНАРОДНИМ ОРГАНИЗАЦИЈАМА</t>
  </si>
  <si>
    <t xml:space="preserve"> ПЈ 4011 СМАЊЕЊЕ УГЉЕНИЧНОГ ОТИСКА ЛОКАЛНИХ ЗАЈЕДНИЦА ПРИМЕНОМ ПРИНЦИПА ЦИРКУЛАРНЕ ЕКОНОМИЈЕ У РЕПУБЛИЦИ СРБИЈИ</t>
  </si>
  <si>
    <t>ПJ 5004 ИЗГРАДЊА СИСТЕМА ЗА ПОСТРОЈЕЊЕ ЗА ПРЕЧИШЋАВАЊЕ ОТПАДНИХ ВОДА У ЗУБИНОМ ПОТОКУ</t>
  </si>
  <si>
    <t xml:space="preserve">ПJ 7044 ИПА 2014 -  ПОДРШКА ЕВРОПСКИМ ИНТЕГРАЦИЈАМА И ПРИПРЕМА ПРОЈЕКАТА ЗА  2014-2020 НЕАЛОЦИРАНА СРЕДСТВА </t>
  </si>
  <si>
    <t>ПJ 7086 ИПА 2020  ЖИВОТНA СРЕДИНA И КЛИМА</t>
  </si>
  <si>
    <t xml:space="preserve">ПА 0002 - ПОДСТИЦАЊЕ РЕАЛИЗАЦИЈЕ ОБРАЗОВНИХ, ИСТРАЖИВАЧКИХ И РАЗВОЈНИХ СТУДИЈА И ПРОЈЕКАТА У ОБЛАСТИ  ЗЖС </t>
  </si>
  <si>
    <t>ПJ 4001 ТЕХНИЧКА ПОМОЋ У ПРИПРЕМИ ПРОЈЕКТНЕ ДОКУМЕНТАЦИЈЕ ЗА ИНФРАСТРУКТУРНЕ ПРОЈЕКТЕ ИЗ ОБЛАСТИ ЗЖС</t>
  </si>
  <si>
    <t>ПJ 4003 ИЗГРАДЊА РЕГИОНАЛНИХ ЦЕНТАРА ЗА УПРАВЉАЊЕ ОТПАДОМ</t>
  </si>
  <si>
    <t>ПJ 4004 ПРОЈЕКАТ ДАЉИНСКОГ ГРЕЈАЊА У КРАГУЈЕВЦУ</t>
  </si>
  <si>
    <r>
      <t xml:space="preserve">ИЗВЕШТАЈ О РЕАЛИЗАЦИЈИ УКУПНИХ СРЕДСТАВА ЗА ПЕРИОД </t>
    </r>
    <r>
      <rPr>
        <b/>
        <sz val="12"/>
        <rFont val="Times New Roman"/>
        <family val="1"/>
      </rPr>
      <t>01.01.-30.06.2022. ГОДИНЕ</t>
    </r>
  </si>
  <si>
    <t xml:space="preserve">Извршење                           01.01-30.06.2022.   </t>
  </si>
  <si>
    <t>06</t>
  </si>
  <si>
    <t>ПJ 4008 СМАЊЕЊЕ ЗАГАЂЕЊА ВАЗДУХА У СРБИЈИ ПОРЕКЛОМ ИЗ ИНДИВИДУАЛНИХ ИЗВОРА</t>
  </si>
  <si>
    <t>Београд, 30.06.2022.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</si>
</sst>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409]yyyy\-mm\-dd;@"/>
  </numFmts>
  <fonts count="27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  <charset val="134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indexed="8"/>
      <name val="Times New Roman"/>
      <family val="1"/>
      <charset val="134"/>
    </font>
    <font>
      <b/>
      <sz val="10"/>
      <color indexed="8"/>
      <name val="Times New Roman"/>
      <family val="1"/>
      <charset val="134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134"/>
    </font>
    <font>
      <b/>
      <sz val="18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indexed="8"/>
      <name val="Times New Roman"/>
      <family val="1"/>
      <charset val="134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1"/>
      <color indexed="8"/>
      <name val="Times New Roman"/>
      <family val="1"/>
      <charset val="134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indexed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>
      <alignment vertical="center"/>
    </xf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7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3" fontId="3" fillId="4" borderId="5" xfId="0" applyNumberFormat="1" applyFont="1" applyFill="1" applyBorder="1" applyAlignment="1">
      <alignment horizontal="center" vertical="center" wrapText="1"/>
    </xf>
    <xf numFmtId="3" fontId="3" fillId="4" borderId="8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6" fillId="4" borderId="14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3" fillId="0" borderId="12" xfId="3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0" fillId="0" borderId="0" xfId="0" applyNumberFormat="1"/>
    <xf numFmtId="0" fontId="3" fillId="0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14" fillId="0" borderId="0" xfId="0" applyNumberFormat="1" applyFont="1"/>
    <xf numFmtId="0" fontId="1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3" fontId="3" fillId="4" borderId="15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4" fontId="3" fillId="4" borderId="24" xfId="2" applyNumberFormat="1" applyFont="1" applyFill="1" applyBorder="1" applyAlignment="1">
      <alignment horizontal="center" vertical="center" wrapText="1"/>
    </xf>
    <xf numFmtId="3" fontId="3" fillId="4" borderId="1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17" fillId="4" borderId="5" xfId="0" applyNumberFormat="1" applyFont="1" applyFill="1" applyBorder="1" applyAlignment="1">
      <alignment horizontal="center" vertical="center" wrapText="1"/>
    </xf>
    <xf numFmtId="4" fontId="18" fillId="4" borderId="2" xfId="0" applyNumberFormat="1" applyFont="1" applyFill="1" applyBorder="1" applyAlignment="1">
      <alignment horizontal="center" vertical="center" wrapText="1"/>
    </xf>
    <xf numFmtId="4" fontId="1" fillId="4" borderId="23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Alignment="1">
      <alignment horizontal="center" vertical="center"/>
    </xf>
    <xf numFmtId="4" fontId="3" fillId="4" borderId="22" xfId="2" applyNumberFormat="1" applyFont="1" applyFill="1" applyBorder="1" applyAlignment="1">
      <alignment horizontal="center" vertical="center" wrapText="1"/>
    </xf>
    <xf numFmtId="3" fontId="9" fillId="4" borderId="5" xfId="0" applyNumberFormat="1" applyFont="1" applyFill="1" applyBorder="1" applyAlignment="1">
      <alignment horizontal="center" vertical="center" wrapText="1"/>
    </xf>
    <xf numFmtId="4" fontId="18" fillId="6" borderId="2" xfId="0" applyNumberFormat="1" applyFont="1" applyFill="1" applyBorder="1" applyAlignment="1">
      <alignment horizontal="center" vertical="center" wrapText="1"/>
    </xf>
    <xf numFmtId="4" fontId="3" fillId="4" borderId="22" xfId="3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4" borderId="26" xfId="0" applyNumberFormat="1" applyFont="1" applyFill="1" applyBorder="1" applyAlignment="1">
      <alignment horizontal="center" vertical="center" wrapText="1"/>
    </xf>
    <xf numFmtId="4" fontId="3" fillId="4" borderId="27" xfId="2" applyNumberFormat="1" applyFont="1" applyFill="1" applyBorder="1" applyAlignment="1">
      <alignment horizontal="center" vertical="center" wrapText="1"/>
    </xf>
    <xf numFmtId="3" fontId="3" fillId="4" borderId="10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4" fontId="18" fillId="6" borderId="1" xfId="0" applyNumberFormat="1" applyFont="1" applyFill="1" applyBorder="1" applyAlignment="1">
      <alignment horizontal="center" vertical="center" wrapText="1"/>
    </xf>
    <xf numFmtId="4" fontId="1" fillId="4" borderId="28" xfId="0" applyNumberFormat="1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3" fontId="3" fillId="0" borderId="33" xfId="3" applyNumberFormat="1" applyFont="1" applyBorder="1" applyAlignment="1">
      <alignment horizontal="center" vertical="center" wrapText="1"/>
    </xf>
    <xf numFmtId="3" fontId="3" fillId="0" borderId="34" xfId="3" applyNumberFormat="1" applyFont="1" applyBorder="1" applyAlignment="1">
      <alignment horizontal="center" vertical="center" wrapText="1"/>
    </xf>
    <xf numFmtId="3" fontId="3" fillId="0" borderId="35" xfId="3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/>
    </xf>
    <xf numFmtId="3" fontId="3" fillId="4" borderId="35" xfId="0" applyNumberFormat="1" applyFont="1" applyFill="1" applyBorder="1" applyAlignment="1">
      <alignment horizontal="center" vertical="center" wrapText="1"/>
    </xf>
    <xf numFmtId="3" fontId="3" fillId="4" borderId="12" xfId="0" applyNumberFormat="1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/>
    </xf>
    <xf numFmtId="3" fontId="3" fillId="4" borderId="35" xfId="3" applyNumberFormat="1" applyFont="1" applyFill="1" applyBorder="1" applyAlignment="1">
      <alignment horizontal="center" vertical="center" wrapText="1"/>
    </xf>
    <xf numFmtId="4" fontId="3" fillId="4" borderId="29" xfId="0" applyNumberFormat="1" applyFont="1" applyFill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vertical="center" wrapText="1"/>
    </xf>
    <xf numFmtId="3" fontId="6" fillId="0" borderId="37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" fontId="19" fillId="0" borderId="0" xfId="0" applyNumberFormat="1" applyFont="1"/>
    <xf numFmtId="4" fontId="21" fillId="7" borderId="39" xfId="0" applyNumberFormat="1" applyFont="1" applyFill="1" applyBorder="1"/>
    <xf numFmtId="3" fontId="14" fillId="0" borderId="0" xfId="0" applyNumberFormat="1" applyFont="1"/>
    <xf numFmtId="49" fontId="0" fillId="0" borderId="0" xfId="0" applyNumberFormat="1" applyAlignment="1">
      <alignment horizontal="center"/>
    </xf>
    <xf numFmtId="4" fontId="0" fillId="0" borderId="0" xfId="0" applyNumberFormat="1" applyAlignment="1"/>
    <xf numFmtId="4" fontId="11" fillId="4" borderId="5" xfId="0" applyNumberFormat="1" applyFont="1" applyFill="1" applyBorder="1" applyAlignment="1">
      <alignment horizontal="right" vertical="center" wrapText="1"/>
    </xf>
    <xf numFmtId="0" fontId="0" fillId="0" borderId="0" xfId="0" pivotButton="1"/>
    <xf numFmtId="0" fontId="0" fillId="6" borderId="0" xfId="0" applyFill="1"/>
    <xf numFmtId="0" fontId="0" fillId="0" borderId="0" xfId="0" applyFill="1" applyAlignment="1"/>
    <xf numFmtId="0" fontId="0" fillId="5" borderId="0" xfId="0" applyFill="1" applyAlignment="1"/>
    <xf numFmtId="4" fontId="0" fillId="5" borderId="0" xfId="0" applyNumberFormat="1" applyFill="1" applyAlignment="1"/>
    <xf numFmtId="0" fontId="2" fillId="8" borderId="8" xfId="0" applyFont="1" applyFill="1" applyBorder="1" applyAlignment="1">
      <alignment horizontal="right" vertical="center" wrapText="1"/>
    </xf>
    <xf numFmtId="4" fontId="5" fillId="8" borderId="41" xfId="0" applyNumberFormat="1" applyFont="1" applyFill="1" applyBorder="1" applyAlignment="1">
      <alignment horizontal="right" vertical="center" wrapText="1"/>
    </xf>
    <xf numFmtId="0" fontId="5" fillId="8" borderId="40" xfId="0" applyFont="1" applyFill="1" applyBorder="1" applyAlignment="1">
      <alignment horizontal="right" vertical="center" wrapText="1"/>
    </xf>
    <xf numFmtId="0" fontId="2" fillId="8" borderId="45" xfId="0" applyFont="1" applyFill="1" applyBorder="1" applyAlignment="1">
      <alignment horizontal="right" vertical="center" wrapText="1"/>
    </xf>
    <xf numFmtId="0" fontId="11" fillId="4" borderId="5" xfId="0" applyFont="1" applyFill="1" applyBorder="1" applyAlignment="1">
      <alignment horizontal="left" vertical="center" wrapText="1"/>
    </xf>
    <xf numFmtId="4" fontId="11" fillId="4" borderId="5" xfId="0" applyNumberFormat="1" applyFont="1" applyFill="1" applyBorder="1" applyAlignment="1">
      <alignment horizontal="right" vertical="center"/>
    </xf>
    <xf numFmtId="0" fontId="11" fillId="4" borderId="6" xfId="0" applyFont="1" applyFill="1" applyBorder="1" applyAlignment="1">
      <alignment horizontal="left" vertical="center" wrapText="1"/>
    </xf>
    <xf numFmtId="4" fontId="11" fillId="4" borderId="6" xfId="0" applyNumberFormat="1" applyFont="1" applyFill="1" applyBorder="1" applyAlignment="1">
      <alignment horizontal="right" vertical="center"/>
    </xf>
    <xf numFmtId="10" fontId="11" fillId="4" borderId="6" xfId="2" applyNumberFormat="1" applyFont="1" applyFill="1" applyBorder="1" applyAlignment="1">
      <alignment horizontal="right" vertical="center" wrapText="1"/>
    </xf>
    <xf numFmtId="49" fontId="11" fillId="4" borderId="6" xfId="0" applyNumberFormat="1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right" vertical="center" wrapText="1"/>
    </xf>
    <xf numFmtId="0" fontId="11" fillId="8" borderId="45" xfId="0" applyFont="1" applyFill="1" applyBorder="1" applyAlignment="1">
      <alignment horizontal="right" vertical="center" wrapText="1"/>
    </xf>
    <xf numFmtId="0" fontId="20" fillId="8" borderId="40" xfId="0" applyFont="1" applyFill="1" applyBorder="1" applyAlignment="1">
      <alignment horizontal="right" vertical="center" wrapText="1"/>
    </xf>
    <xf numFmtId="0" fontId="20" fillId="8" borderId="45" xfId="0" applyFont="1" applyFill="1" applyBorder="1" applyAlignment="1">
      <alignment horizontal="right" vertical="center" wrapText="1"/>
    </xf>
    <xf numFmtId="4" fontId="20" fillId="8" borderId="41" xfId="0" applyNumberFormat="1" applyFont="1" applyFill="1" applyBorder="1" applyAlignment="1">
      <alignment horizontal="right" vertical="center" wrapText="1"/>
    </xf>
    <xf numFmtId="10" fontId="20" fillId="8" borderId="42" xfId="2" applyNumberFormat="1" applyFont="1" applyFill="1" applyBorder="1" applyAlignment="1">
      <alignment horizontal="right" vertical="center"/>
    </xf>
    <xf numFmtId="3" fontId="11" fillId="4" borderId="5" xfId="0" applyNumberFormat="1" applyFont="1" applyFill="1" applyBorder="1" applyAlignment="1">
      <alignment horizontal="right" vertical="center"/>
    </xf>
    <xf numFmtId="0" fontId="11" fillId="8" borderId="41" xfId="0" applyFont="1" applyFill="1" applyBorder="1" applyAlignment="1">
      <alignment horizontal="right" vertical="center" wrapText="1"/>
    </xf>
    <xf numFmtId="4" fontId="11" fillId="4" borderId="41" xfId="0" applyNumberFormat="1" applyFont="1" applyFill="1" applyBorder="1" applyAlignment="1">
      <alignment horizontal="right" vertical="center" wrapText="1"/>
    </xf>
    <xf numFmtId="10" fontId="11" fillId="4" borderId="42" xfId="2" applyNumberFormat="1" applyFont="1" applyFill="1" applyBorder="1" applyAlignment="1">
      <alignment horizontal="right" vertical="center"/>
    </xf>
    <xf numFmtId="4" fontId="20" fillId="8" borderId="8" xfId="0" applyNumberFormat="1" applyFont="1" applyFill="1" applyBorder="1" applyAlignment="1">
      <alignment horizontal="right" vertical="center" wrapText="1"/>
    </xf>
    <xf numFmtId="10" fontId="20" fillId="8" borderId="8" xfId="2" applyNumberFormat="1" applyFont="1" applyFill="1" applyBorder="1" applyAlignment="1">
      <alignment horizontal="right" vertical="center"/>
    </xf>
    <xf numFmtId="10" fontId="11" fillId="4" borderId="6" xfId="2" applyNumberFormat="1" applyFont="1" applyFill="1" applyBorder="1" applyAlignment="1">
      <alignment horizontal="right" vertical="center"/>
    </xf>
    <xf numFmtId="0" fontId="20" fillId="8" borderId="8" xfId="0" applyFont="1" applyFill="1" applyBorder="1" applyAlignment="1">
      <alignment horizontal="right" vertical="center" wrapText="1"/>
    </xf>
    <xf numFmtId="0" fontId="11" fillId="4" borderId="40" xfId="0" applyFont="1" applyFill="1" applyBorder="1" applyAlignment="1">
      <alignment horizontal="left" vertical="center" wrapText="1"/>
    </xf>
    <xf numFmtId="3" fontId="20" fillId="8" borderId="41" xfId="0" applyNumberFormat="1" applyFont="1" applyFill="1" applyBorder="1" applyAlignment="1">
      <alignment horizontal="right" vertical="center" wrapText="1"/>
    </xf>
    <xf numFmtId="0" fontId="13" fillId="4" borderId="5" xfId="0" applyFont="1" applyFill="1" applyBorder="1" applyAlignment="1">
      <alignment horizontal="left" vertical="center" wrapText="1"/>
    </xf>
    <xf numFmtId="4" fontId="13" fillId="4" borderId="5" xfId="0" applyNumberFormat="1" applyFont="1" applyFill="1" applyBorder="1" applyAlignment="1">
      <alignment horizontal="right" vertical="center"/>
    </xf>
    <xf numFmtId="4" fontId="13" fillId="4" borderId="5" xfId="3" applyNumberFormat="1" applyFont="1" applyFill="1" applyBorder="1" applyAlignment="1">
      <alignment horizontal="right" vertical="center"/>
    </xf>
    <xf numFmtId="4" fontId="13" fillId="4" borderId="5" xfId="0" applyNumberFormat="1" applyFont="1" applyFill="1" applyBorder="1" applyAlignment="1">
      <alignment horizontal="right" vertical="center" wrapText="1"/>
    </xf>
    <xf numFmtId="4" fontId="13" fillId="4" borderId="5" xfId="3" applyNumberFormat="1" applyFont="1" applyFill="1" applyBorder="1" applyAlignment="1">
      <alignment horizontal="right" vertical="center" wrapText="1"/>
    </xf>
    <xf numFmtId="0" fontId="12" fillId="8" borderId="40" xfId="0" applyFont="1" applyFill="1" applyBorder="1" applyAlignment="1">
      <alignment horizontal="right" vertical="center" wrapText="1"/>
    </xf>
    <xf numFmtId="0" fontId="12" fillId="8" borderId="45" xfId="0" applyFont="1" applyFill="1" applyBorder="1" applyAlignment="1">
      <alignment horizontal="right" vertical="center" wrapText="1"/>
    </xf>
    <xf numFmtId="4" fontId="12" fillId="8" borderId="41" xfId="0" applyNumberFormat="1" applyFont="1" applyFill="1" applyBorder="1" applyAlignment="1">
      <alignment horizontal="right" vertical="center" wrapText="1"/>
    </xf>
    <xf numFmtId="10" fontId="12" fillId="8" borderId="42" xfId="2" applyNumberFormat="1" applyFont="1" applyFill="1" applyBorder="1" applyAlignment="1">
      <alignment horizontal="right" vertical="center"/>
    </xf>
    <xf numFmtId="0" fontId="13" fillId="4" borderId="6" xfId="0" applyFont="1" applyFill="1" applyBorder="1" applyAlignment="1">
      <alignment horizontal="left" vertical="center" wrapText="1"/>
    </xf>
    <xf numFmtId="4" fontId="13" fillId="4" borderId="6" xfId="0" applyNumberFormat="1" applyFont="1" applyFill="1" applyBorder="1" applyAlignment="1">
      <alignment horizontal="right" vertical="center"/>
    </xf>
    <xf numFmtId="4" fontId="13" fillId="4" borderId="6" xfId="3" applyNumberFormat="1" applyFont="1" applyFill="1" applyBorder="1" applyAlignment="1">
      <alignment horizontal="right" vertical="center"/>
    </xf>
    <xf numFmtId="10" fontId="13" fillId="4" borderId="6" xfId="2" applyNumberFormat="1" applyFont="1" applyFill="1" applyBorder="1" applyAlignment="1">
      <alignment horizontal="right" vertical="center"/>
    </xf>
    <xf numFmtId="0" fontId="13" fillId="4" borderId="40" xfId="0" applyFont="1" applyFill="1" applyBorder="1" applyAlignment="1">
      <alignment horizontal="left" vertical="center" wrapText="1"/>
    </xf>
    <xf numFmtId="4" fontId="13" fillId="4" borderId="41" xfId="0" applyNumberFormat="1" applyFont="1" applyFill="1" applyBorder="1" applyAlignment="1">
      <alignment horizontal="right" vertical="center" wrapText="1"/>
    </xf>
    <xf numFmtId="4" fontId="13" fillId="4" borderId="41" xfId="3" applyNumberFormat="1" applyFont="1" applyFill="1" applyBorder="1" applyAlignment="1">
      <alignment horizontal="right" vertical="center" wrapText="1"/>
    </xf>
    <xf numFmtId="10" fontId="13" fillId="4" borderId="42" xfId="2" applyNumberFormat="1" applyFont="1" applyFill="1" applyBorder="1" applyAlignment="1">
      <alignment horizontal="right" vertical="center"/>
    </xf>
    <xf numFmtId="0" fontId="12" fillId="8" borderId="8" xfId="0" applyFont="1" applyFill="1" applyBorder="1" applyAlignment="1">
      <alignment horizontal="right" vertical="center" wrapText="1"/>
    </xf>
    <xf numFmtId="4" fontId="12" fillId="8" borderId="8" xfId="0" applyNumberFormat="1" applyFont="1" applyFill="1" applyBorder="1" applyAlignment="1">
      <alignment horizontal="right" vertical="center" wrapText="1"/>
    </xf>
    <xf numFmtId="10" fontId="12" fillId="8" borderId="8" xfId="2" applyNumberFormat="1" applyFont="1" applyFill="1" applyBorder="1" applyAlignment="1">
      <alignment horizontal="right" vertical="center"/>
    </xf>
    <xf numFmtId="4" fontId="11" fillId="4" borderId="41" xfId="3" applyNumberFormat="1" applyFont="1" applyFill="1" applyBorder="1" applyAlignment="1">
      <alignment horizontal="right" vertical="center" wrapText="1"/>
    </xf>
    <xf numFmtId="49" fontId="13" fillId="4" borderId="6" xfId="0" applyNumberFormat="1" applyFont="1" applyFill="1" applyBorder="1" applyAlignment="1">
      <alignment horizontal="center" vertical="center" wrapText="1"/>
    </xf>
    <xf numFmtId="0" fontId="5" fillId="8" borderId="45" xfId="0" applyFont="1" applyFill="1" applyBorder="1" applyAlignment="1">
      <alignment horizontal="right" vertical="center" wrapText="1"/>
    </xf>
    <xf numFmtId="10" fontId="11" fillId="4" borderId="5" xfId="0" applyNumberFormat="1" applyFont="1" applyFill="1" applyBorder="1" applyAlignment="1">
      <alignment horizontal="right" vertical="center"/>
    </xf>
    <xf numFmtId="4" fontId="11" fillId="4" borderId="5" xfId="3" applyNumberFormat="1" applyFont="1" applyFill="1" applyBorder="1" applyAlignment="1">
      <alignment horizontal="right" vertical="center" wrapText="1"/>
    </xf>
    <xf numFmtId="4" fontId="11" fillId="4" borderId="6" xfId="3" applyNumberFormat="1" applyFont="1" applyFill="1" applyBorder="1" applyAlignment="1">
      <alignment horizontal="right" vertical="center"/>
    </xf>
    <xf numFmtId="10" fontId="11" fillId="4" borderId="6" xfId="0" applyNumberFormat="1" applyFont="1" applyFill="1" applyBorder="1" applyAlignment="1">
      <alignment horizontal="right" vertical="center"/>
    </xf>
    <xf numFmtId="10" fontId="11" fillId="4" borderId="41" xfId="0" applyNumberFormat="1" applyFont="1" applyFill="1" applyBorder="1" applyAlignment="1">
      <alignment horizontal="right" vertical="center"/>
    </xf>
    <xf numFmtId="4" fontId="20" fillId="8" borderId="41" xfId="3" applyNumberFormat="1" applyFont="1" applyFill="1" applyBorder="1" applyAlignment="1">
      <alignment horizontal="right" vertical="center" wrapText="1"/>
    </xf>
    <xf numFmtId="10" fontId="20" fillId="8" borderId="41" xfId="0" applyNumberFormat="1" applyFont="1" applyFill="1" applyBorder="1" applyAlignment="1">
      <alignment horizontal="right" vertical="center"/>
    </xf>
    <xf numFmtId="4" fontId="11" fillId="4" borderId="6" xfId="0" applyNumberFormat="1" applyFont="1" applyFill="1" applyBorder="1" applyAlignment="1">
      <alignment horizontal="right" vertical="center" wrapText="1"/>
    </xf>
    <xf numFmtId="10" fontId="11" fillId="4" borderId="6" xfId="0" applyNumberFormat="1" applyFont="1" applyFill="1" applyBorder="1" applyAlignment="1">
      <alignment horizontal="right" vertical="center" wrapText="1"/>
    </xf>
    <xf numFmtId="10" fontId="20" fillId="8" borderId="8" xfId="0" applyNumberFormat="1" applyFont="1" applyFill="1" applyBorder="1" applyAlignment="1">
      <alignment horizontal="right" vertical="center" wrapText="1"/>
    </xf>
    <xf numFmtId="4" fontId="11" fillId="4" borderId="6" xfId="3" applyNumberFormat="1" applyFont="1" applyFill="1" applyBorder="1" applyAlignment="1">
      <alignment horizontal="right" vertical="center" wrapText="1"/>
    </xf>
    <xf numFmtId="0" fontId="20" fillId="8" borderId="46" xfId="0" applyFont="1" applyFill="1" applyBorder="1" applyAlignment="1">
      <alignment horizontal="right" vertical="center" wrapText="1"/>
    </xf>
    <xf numFmtId="49" fontId="13" fillId="4" borderId="5" xfId="0" applyNumberFormat="1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3" fontId="2" fillId="9" borderId="12" xfId="0" applyNumberFormat="1" applyFont="1" applyFill="1" applyBorder="1" applyAlignment="1">
      <alignment horizontal="right" vertical="center" wrapText="1"/>
    </xf>
    <xf numFmtId="4" fontId="5" fillId="9" borderId="12" xfId="0" applyNumberFormat="1" applyFont="1" applyFill="1" applyBorder="1" applyAlignment="1">
      <alignment horizontal="right" vertical="center"/>
    </xf>
    <xf numFmtId="10" fontId="5" fillId="9" borderId="12" xfId="0" applyNumberFormat="1" applyFont="1" applyFill="1" applyBorder="1" applyAlignment="1">
      <alignment horizontal="right" vertical="center"/>
    </xf>
    <xf numFmtId="4" fontId="5" fillId="9" borderId="12" xfId="0" applyNumberFormat="1" applyFont="1" applyFill="1" applyBorder="1" applyAlignment="1">
      <alignment horizontal="right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15" fillId="4" borderId="49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right" vertical="center" wrapText="1"/>
    </xf>
    <xf numFmtId="4" fontId="5" fillId="8" borderId="6" xfId="0" applyNumberFormat="1" applyFont="1" applyFill="1" applyBorder="1" applyAlignment="1">
      <alignment horizontal="right" vertical="center" wrapText="1"/>
    </xf>
    <xf numFmtId="10" fontId="5" fillId="8" borderId="6" xfId="2" applyNumberFormat="1" applyFont="1" applyFill="1" applyBorder="1" applyAlignment="1">
      <alignment horizontal="right" vertical="center"/>
    </xf>
    <xf numFmtId="0" fontId="3" fillId="8" borderId="40" xfId="0" applyFont="1" applyFill="1" applyBorder="1" applyAlignment="1">
      <alignment horizontal="right" vertical="center" wrapText="1"/>
    </xf>
    <xf numFmtId="0" fontId="3" fillId="8" borderId="45" xfId="0" applyFont="1" applyFill="1" applyBorder="1" applyAlignment="1">
      <alignment horizontal="right" vertical="center" wrapText="1"/>
    </xf>
    <xf numFmtId="4" fontId="3" fillId="8" borderId="41" xfId="0" applyNumberFormat="1" applyFont="1" applyFill="1" applyBorder="1" applyAlignment="1">
      <alignment horizontal="right" vertical="center" wrapText="1"/>
    </xf>
    <xf numFmtId="10" fontId="3" fillId="8" borderId="42" xfId="2" applyNumberFormat="1" applyFont="1" applyFill="1" applyBorder="1" applyAlignment="1">
      <alignment horizontal="right" vertical="center"/>
    </xf>
    <xf numFmtId="49" fontId="13" fillId="4" borderId="15" xfId="0" applyNumberFormat="1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right" vertical="center" wrapText="1"/>
    </xf>
    <xf numFmtId="10" fontId="5" fillId="8" borderId="42" xfId="0" applyNumberFormat="1" applyFont="1" applyFill="1" applyBorder="1" applyAlignment="1">
      <alignment horizontal="right" vertical="center"/>
    </xf>
    <xf numFmtId="10" fontId="20" fillId="8" borderId="42" xfId="0" applyNumberFormat="1" applyFont="1" applyFill="1" applyBorder="1" applyAlignment="1">
      <alignment horizontal="right" vertical="center"/>
    </xf>
    <xf numFmtId="0" fontId="11" fillId="4" borderId="8" xfId="0" applyFont="1" applyFill="1" applyBorder="1" applyAlignment="1">
      <alignment horizontal="left" vertical="center" wrapText="1"/>
    </xf>
    <xf numFmtId="49" fontId="13" fillId="4" borderId="8" xfId="0" applyNumberFormat="1" applyFont="1" applyFill="1" applyBorder="1" applyAlignment="1">
      <alignment horizontal="center" vertical="center" wrapText="1"/>
    </xf>
    <xf numFmtId="4" fontId="11" fillId="4" borderId="8" xfId="0" applyNumberFormat="1" applyFont="1" applyFill="1" applyBorder="1" applyAlignment="1">
      <alignment horizontal="right" vertical="center" wrapText="1"/>
    </xf>
    <xf numFmtId="4" fontId="11" fillId="4" borderId="8" xfId="3" applyNumberFormat="1" applyFont="1" applyFill="1" applyBorder="1" applyAlignment="1">
      <alignment horizontal="right" vertical="center" wrapText="1"/>
    </xf>
    <xf numFmtId="10" fontId="11" fillId="4" borderId="8" xfId="0" applyNumberFormat="1" applyFont="1" applyFill="1" applyBorder="1" applyAlignment="1">
      <alignment horizontal="right" vertical="center"/>
    </xf>
    <xf numFmtId="49" fontId="11" fillId="4" borderId="43" xfId="0" applyNumberFormat="1" applyFont="1" applyFill="1" applyBorder="1" applyAlignment="1">
      <alignment horizontal="center" vertical="center" wrapText="1"/>
    </xf>
    <xf numFmtId="4" fontId="20" fillId="8" borderId="41" xfId="2" applyNumberFormat="1" applyFont="1" applyFill="1" applyBorder="1" applyAlignment="1">
      <alignment horizontal="right" vertical="center"/>
    </xf>
    <xf numFmtId="10" fontId="20" fillId="8" borderId="42" xfId="0" applyNumberFormat="1" applyFont="1" applyFill="1" applyBorder="1" applyAlignment="1">
      <alignment horizontal="right" vertical="center" wrapText="1"/>
    </xf>
    <xf numFmtId="4" fontId="11" fillId="4" borderId="8" xfId="0" applyNumberFormat="1" applyFont="1" applyFill="1" applyBorder="1" applyAlignment="1">
      <alignment horizontal="right" vertical="center"/>
    </xf>
    <xf numFmtId="4" fontId="20" fillId="8" borderId="41" xfId="0" applyNumberFormat="1" applyFont="1" applyFill="1" applyBorder="1" applyAlignment="1">
      <alignment horizontal="right" vertical="center"/>
    </xf>
    <xf numFmtId="10" fontId="11" fillId="10" borderId="42" xfId="0" applyNumberFormat="1" applyFont="1" applyFill="1" applyBorder="1" applyAlignment="1">
      <alignment horizontal="right" vertical="center"/>
    </xf>
    <xf numFmtId="3" fontId="2" fillId="8" borderId="41" xfId="0" applyNumberFormat="1" applyFont="1" applyFill="1" applyBorder="1" applyAlignment="1">
      <alignment horizontal="right" vertical="center" wrapText="1"/>
    </xf>
    <xf numFmtId="4" fontId="5" fillId="8" borderId="41" xfId="0" applyNumberFormat="1" applyFont="1" applyFill="1" applyBorder="1" applyAlignment="1">
      <alignment horizontal="right" vertical="center"/>
    </xf>
    <xf numFmtId="49" fontId="11" fillId="4" borderId="15" xfId="0" applyNumberFormat="1" applyFont="1" applyFill="1" applyBorder="1" applyAlignment="1">
      <alignment horizontal="center" vertical="center" wrapText="1"/>
    </xf>
    <xf numFmtId="4" fontId="22" fillId="4" borderId="5" xfId="0" applyNumberFormat="1" applyFont="1" applyFill="1" applyBorder="1"/>
    <xf numFmtId="4" fontId="22" fillId="0" borderId="5" xfId="0" applyNumberFormat="1" applyFont="1" applyBorder="1"/>
    <xf numFmtId="10" fontId="11" fillId="4" borderId="43" xfId="2" applyNumberFormat="1" applyFont="1" applyFill="1" applyBorder="1" applyAlignment="1">
      <alignment horizontal="right" vertical="center" wrapText="1"/>
    </xf>
    <xf numFmtId="10" fontId="20" fillId="8" borderId="6" xfId="2" applyNumberFormat="1" applyFont="1" applyFill="1" applyBorder="1" applyAlignment="1">
      <alignment horizontal="right" vertical="center"/>
    </xf>
    <xf numFmtId="4" fontId="12" fillId="8" borderId="44" xfId="3" applyNumberFormat="1" applyFont="1" applyFill="1" applyBorder="1" applyAlignment="1">
      <alignment horizontal="right" vertical="center" wrapText="1"/>
    </xf>
    <xf numFmtId="10" fontId="12" fillId="8" borderId="12" xfId="2" applyNumberFormat="1" applyFont="1" applyFill="1" applyBorder="1" applyAlignment="1">
      <alignment horizontal="right" vertical="center"/>
    </xf>
    <xf numFmtId="4" fontId="20" fillId="8" borderId="44" xfId="3" applyNumberFormat="1" applyFont="1" applyFill="1" applyBorder="1" applyAlignment="1">
      <alignment horizontal="right" vertical="center" wrapText="1"/>
    </xf>
    <xf numFmtId="10" fontId="20" fillId="8" borderId="12" xfId="0" applyNumberFormat="1" applyFont="1" applyFill="1" applyBorder="1" applyAlignment="1">
      <alignment horizontal="right" vertical="center"/>
    </xf>
    <xf numFmtId="4" fontId="11" fillId="8" borderId="45" xfId="0" applyNumberFormat="1" applyFont="1" applyFill="1" applyBorder="1" applyAlignment="1">
      <alignment horizontal="right" vertical="center" wrapText="1"/>
    </xf>
    <xf numFmtId="4" fontId="20" fillId="8" borderId="45" xfId="0" applyNumberFormat="1" applyFont="1" applyFill="1" applyBorder="1" applyAlignment="1">
      <alignment horizontal="right" vertical="center" wrapText="1"/>
    </xf>
    <xf numFmtId="4" fontId="12" fillId="8" borderId="45" xfId="0" applyNumberFormat="1" applyFont="1" applyFill="1" applyBorder="1" applyAlignment="1">
      <alignment horizontal="right" vertical="center" wrapText="1"/>
    </xf>
    <xf numFmtId="4" fontId="3" fillId="8" borderId="45" xfId="0" applyNumberFormat="1" applyFont="1" applyFill="1" applyBorder="1" applyAlignment="1">
      <alignment horizontal="right" vertical="center" wrapText="1"/>
    </xf>
    <xf numFmtId="4" fontId="22" fillId="0" borderId="6" xfId="0" applyNumberFormat="1" applyFont="1" applyBorder="1"/>
    <xf numFmtId="4" fontId="13" fillId="4" borderId="6" xfId="0" applyNumberFormat="1" applyFont="1" applyFill="1" applyBorder="1" applyAlignment="1">
      <alignment horizontal="right" vertical="center" wrapText="1"/>
    </xf>
    <xf numFmtId="4" fontId="13" fillId="4" borderId="43" xfId="0" applyNumberFormat="1" applyFont="1" applyFill="1" applyBorder="1" applyAlignment="1">
      <alignment horizontal="right" vertical="center" wrapText="1"/>
    </xf>
    <xf numFmtId="4" fontId="13" fillId="4" borderId="15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4" fontId="11" fillId="4" borderId="15" xfId="0" applyNumberFormat="1" applyFont="1" applyFill="1" applyBorder="1" applyAlignment="1">
      <alignment horizontal="right" vertical="center" wrapText="1"/>
    </xf>
    <xf numFmtId="4" fontId="11" fillId="4" borderId="43" xfId="0" applyNumberFormat="1" applyFont="1" applyFill="1" applyBorder="1" applyAlignment="1">
      <alignment horizontal="right" vertical="center" wrapText="1"/>
    </xf>
    <xf numFmtId="4" fontId="13" fillId="4" borderId="8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10" fontId="11" fillId="8" borderId="42" xfId="2" applyNumberFormat="1" applyFont="1" applyFill="1" applyBorder="1" applyAlignment="1">
      <alignment horizontal="right" vertical="center" wrapText="1"/>
    </xf>
    <xf numFmtId="0" fontId="12" fillId="8" borderId="54" xfId="0" applyFont="1" applyFill="1" applyBorder="1" applyAlignment="1">
      <alignment horizontal="right" vertical="center" wrapText="1"/>
    </xf>
    <xf numFmtId="0" fontId="12" fillId="8" borderId="33" xfId="0" applyFont="1" applyFill="1" applyBorder="1" applyAlignment="1">
      <alignment horizontal="right" vertical="center" wrapText="1"/>
    </xf>
    <xf numFmtId="4" fontId="12" fillId="8" borderId="33" xfId="0" applyNumberFormat="1" applyFont="1" applyFill="1" applyBorder="1" applyAlignment="1">
      <alignment horizontal="right" vertical="center" wrapText="1"/>
    </xf>
    <xf numFmtId="4" fontId="12" fillId="8" borderId="52" xfId="0" applyNumberFormat="1" applyFont="1" applyFill="1" applyBorder="1" applyAlignment="1">
      <alignment horizontal="right" vertical="center" wrapText="1"/>
    </xf>
    <xf numFmtId="10" fontId="12" fillId="8" borderId="55" xfId="2" applyNumberFormat="1" applyFont="1" applyFill="1" applyBorder="1" applyAlignment="1">
      <alignment horizontal="right" vertical="center"/>
    </xf>
    <xf numFmtId="4" fontId="13" fillId="4" borderId="47" xfId="0" applyNumberFormat="1" applyFont="1" applyFill="1" applyBorder="1" applyAlignment="1">
      <alignment horizontal="right" vertical="center" wrapText="1"/>
    </xf>
    <xf numFmtId="4" fontId="13" fillId="4" borderId="53" xfId="0" applyNumberFormat="1" applyFont="1" applyFill="1" applyBorder="1" applyAlignment="1">
      <alignment horizontal="right" vertical="center" wrapText="1"/>
    </xf>
    <xf numFmtId="10" fontId="13" fillId="4" borderId="56" xfId="2" applyNumberFormat="1" applyFont="1" applyFill="1" applyBorder="1" applyAlignment="1">
      <alignment horizontal="right" vertical="center"/>
    </xf>
    <xf numFmtId="4" fontId="20" fillId="8" borderId="53" xfId="0" applyNumberFormat="1" applyFont="1" applyFill="1" applyBorder="1" applyAlignment="1">
      <alignment horizontal="right" vertical="center" wrapText="1"/>
    </xf>
    <xf numFmtId="4" fontId="20" fillId="8" borderId="51" xfId="3" applyNumberFormat="1" applyFont="1" applyFill="1" applyBorder="1" applyAlignment="1">
      <alignment horizontal="right" vertical="center" wrapText="1"/>
    </xf>
    <xf numFmtId="10" fontId="20" fillId="8" borderId="31" xfId="2" applyNumberFormat="1" applyFont="1" applyFill="1" applyBorder="1" applyAlignment="1">
      <alignment horizontal="right" vertical="center"/>
    </xf>
    <xf numFmtId="4" fontId="13" fillId="0" borderId="5" xfId="3" applyNumberFormat="1" applyFont="1" applyBorder="1" applyAlignment="1">
      <alignment horizontal="right"/>
    </xf>
    <xf numFmtId="4" fontId="13" fillId="4" borderId="5" xfId="3" applyNumberFormat="1" applyFont="1" applyFill="1" applyBorder="1" applyAlignment="1">
      <alignment horizontal="right" wrapText="1"/>
    </xf>
    <xf numFmtId="0" fontId="20" fillId="8" borderId="53" xfId="0" applyFont="1" applyFill="1" applyBorder="1" applyAlignment="1">
      <alignment horizontal="right" vertical="center" wrapText="1"/>
    </xf>
    <xf numFmtId="0" fontId="11" fillId="4" borderId="18" xfId="0" applyFont="1" applyFill="1" applyBorder="1" applyAlignment="1">
      <alignment horizontal="left" vertical="center" wrapText="1"/>
    </xf>
    <xf numFmtId="49" fontId="13" fillId="4" borderId="19" xfId="0" applyNumberFormat="1" applyFont="1" applyFill="1" applyBorder="1" applyAlignment="1">
      <alignment horizontal="center" vertical="center" wrapText="1"/>
    </xf>
    <xf numFmtId="4" fontId="22" fillId="0" borderId="19" xfId="0" applyNumberFormat="1" applyFont="1" applyBorder="1"/>
    <xf numFmtId="4" fontId="13" fillId="4" borderId="19" xfId="3" applyNumberFormat="1" applyFont="1" applyFill="1" applyBorder="1" applyAlignment="1">
      <alignment horizontal="right"/>
    </xf>
    <xf numFmtId="10" fontId="11" fillId="4" borderId="57" xfId="2" applyNumberFormat="1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left" vertical="center" wrapText="1"/>
    </xf>
    <xf numFmtId="10" fontId="11" fillId="4" borderId="58" xfId="2" applyNumberFormat="1" applyFont="1" applyFill="1" applyBorder="1" applyAlignment="1">
      <alignment horizontal="right" vertical="center"/>
    </xf>
    <xf numFmtId="0" fontId="11" fillId="4" borderId="25" xfId="0" applyFont="1" applyFill="1" applyBorder="1" applyAlignment="1">
      <alignment horizontal="left" vertical="center" wrapText="1"/>
    </xf>
    <xf numFmtId="49" fontId="13" fillId="4" borderId="53" xfId="0" applyNumberFormat="1" applyFont="1" applyFill="1" applyBorder="1" applyAlignment="1">
      <alignment horizontal="center" vertical="center" wrapText="1"/>
    </xf>
    <xf numFmtId="4" fontId="13" fillId="4" borderId="26" xfId="0" applyNumberFormat="1" applyFont="1" applyFill="1" applyBorder="1" applyAlignment="1">
      <alignment horizontal="right" vertical="center" wrapText="1"/>
    </xf>
    <xf numFmtId="4" fontId="11" fillId="4" borderId="26" xfId="0" applyNumberFormat="1" applyFont="1" applyFill="1" applyBorder="1" applyAlignment="1">
      <alignment horizontal="right" vertical="center" wrapText="1"/>
    </xf>
    <xf numFmtId="4" fontId="11" fillId="4" borderId="26" xfId="3" applyNumberFormat="1" applyFont="1" applyFill="1" applyBorder="1" applyAlignment="1">
      <alignment horizontal="right" vertical="center" wrapText="1"/>
    </xf>
    <xf numFmtId="10" fontId="11" fillId="4" borderId="59" xfId="2" applyNumberFormat="1" applyFont="1" applyFill="1" applyBorder="1" applyAlignment="1">
      <alignment horizontal="right" vertical="center"/>
    </xf>
    <xf numFmtId="4" fontId="13" fillId="4" borderId="19" xfId="0" applyNumberFormat="1" applyFont="1" applyFill="1" applyBorder="1" applyAlignment="1">
      <alignment horizontal="right" wrapText="1"/>
    </xf>
    <xf numFmtId="10" fontId="11" fillId="8" borderId="42" xfId="2" applyNumberFormat="1" applyFont="1" applyFill="1" applyBorder="1" applyAlignment="1">
      <alignment horizontal="right" vertical="center"/>
    </xf>
    <xf numFmtId="10" fontId="11" fillId="8" borderId="41" xfId="0" applyNumberFormat="1" applyFont="1" applyFill="1" applyBorder="1" applyAlignment="1">
      <alignment horizontal="right" vertical="center"/>
    </xf>
    <xf numFmtId="0" fontId="20" fillId="8" borderId="30" xfId="0" applyFont="1" applyFill="1" applyBorder="1" applyAlignment="1">
      <alignment horizontal="right" vertical="center" wrapText="1"/>
    </xf>
    <xf numFmtId="0" fontId="20" fillId="8" borderId="12" xfId="0" applyFont="1" applyFill="1" applyBorder="1" applyAlignment="1">
      <alignment horizontal="right" vertical="center" wrapText="1"/>
    </xf>
    <xf numFmtId="4" fontId="20" fillId="8" borderId="12" xfId="0" applyNumberFormat="1" applyFont="1" applyFill="1" applyBorder="1" applyAlignment="1">
      <alignment horizontal="right" vertical="center" wrapText="1"/>
    </xf>
    <xf numFmtId="4" fontId="20" fillId="4" borderId="43" xfId="0" applyNumberFormat="1" applyFont="1" applyFill="1" applyBorder="1" applyAlignment="1">
      <alignment horizontal="right" vertical="center" wrapText="1"/>
    </xf>
    <xf numFmtId="10" fontId="20" fillId="4" borderId="43" xfId="0" applyNumberFormat="1" applyFont="1" applyFill="1" applyBorder="1" applyAlignment="1">
      <alignment horizontal="right" vertical="center" wrapText="1"/>
    </xf>
    <xf numFmtId="10" fontId="20" fillId="8" borderId="12" xfId="0" applyNumberFormat="1" applyFont="1" applyFill="1" applyBorder="1" applyAlignment="1">
      <alignment horizontal="right" vertical="center" wrapText="1"/>
    </xf>
    <xf numFmtId="10" fontId="12" fillId="8" borderId="42" xfId="0" applyNumberFormat="1" applyFont="1" applyFill="1" applyBorder="1" applyAlignment="1">
      <alignment horizontal="right" vertical="center"/>
    </xf>
    <xf numFmtId="49" fontId="13" fillId="4" borderId="41" xfId="0" applyNumberFormat="1" applyFont="1" applyFill="1" applyBorder="1" applyAlignment="1">
      <alignment horizontal="center" vertical="center" wrapText="1"/>
    </xf>
    <xf numFmtId="4" fontId="20" fillId="4" borderId="41" xfId="0" applyNumberFormat="1" applyFont="1" applyFill="1" applyBorder="1" applyAlignment="1">
      <alignment horizontal="right" vertical="center" wrapText="1"/>
    </xf>
    <xf numFmtId="10" fontId="20" fillId="4" borderId="42" xfId="0" applyNumberFormat="1" applyFont="1" applyFill="1" applyBorder="1" applyAlignment="1">
      <alignment horizontal="right" vertical="center"/>
    </xf>
    <xf numFmtId="4" fontId="11" fillId="4" borderId="5" xfId="0" applyNumberFormat="1" applyFont="1" applyFill="1" applyBorder="1" applyAlignment="1">
      <alignment horizontal="right" wrapText="1"/>
    </xf>
    <xf numFmtId="10" fontId="13" fillId="8" borderId="42" xfId="0" applyNumberFormat="1" applyFont="1" applyFill="1" applyBorder="1" applyAlignment="1">
      <alignment horizontal="right" vertical="center"/>
    </xf>
    <xf numFmtId="4" fontId="11" fillId="4" borderId="6" xfId="0" applyNumberFormat="1" applyFont="1" applyFill="1" applyBorder="1" applyAlignment="1">
      <alignment horizontal="right" wrapText="1"/>
    </xf>
    <xf numFmtId="10" fontId="11" fillId="4" borderId="43" xfId="0" applyNumberFormat="1" applyFont="1" applyFill="1" applyBorder="1" applyAlignment="1">
      <alignment horizontal="right" vertical="center"/>
    </xf>
    <xf numFmtId="4" fontId="11" fillId="8" borderId="41" xfId="3" applyNumberFormat="1" applyFont="1" applyFill="1" applyBorder="1" applyAlignment="1">
      <alignment horizontal="right" vertical="center" wrapText="1"/>
    </xf>
    <xf numFmtId="10" fontId="11" fillId="8" borderId="42" xfId="0" applyNumberFormat="1" applyFont="1" applyFill="1" applyBorder="1" applyAlignment="1">
      <alignment horizontal="right" vertical="center"/>
    </xf>
    <xf numFmtId="10" fontId="11" fillId="8" borderId="6" xfId="0" applyNumberFormat="1" applyFont="1" applyFill="1" applyBorder="1" applyAlignment="1">
      <alignment horizontal="right" vertical="center"/>
    </xf>
    <xf numFmtId="0" fontId="20" fillId="8" borderId="54" xfId="0" applyFont="1" applyFill="1" applyBorder="1" applyAlignment="1">
      <alignment horizontal="right" vertical="center" wrapText="1"/>
    </xf>
    <xf numFmtId="4" fontId="20" fillId="8" borderId="52" xfId="0" applyNumberFormat="1" applyFont="1" applyFill="1" applyBorder="1" applyAlignment="1">
      <alignment horizontal="right" vertical="center" wrapText="1"/>
    </xf>
    <xf numFmtId="10" fontId="11" fillId="4" borderId="42" xfId="0" applyNumberFormat="1" applyFont="1" applyFill="1" applyBorder="1" applyAlignment="1">
      <alignment horizontal="right" vertical="center"/>
    </xf>
    <xf numFmtId="4" fontId="20" fillId="4" borderId="5" xfId="0" applyNumberFormat="1" applyFont="1" applyFill="1" applyBorder="1" applyAlignment="1">
      <alignment horizontal="right" vertical="center" wrapText="1"/>
    </xf>
    <xf numFmtId="4" fontId="20" fillId="4" borderId="8" xfId="0" applyNumberFormat="1" applyFont="1" applyFill="1" applyBorder="1" applyAlignment="1">
      <alignment horizontal="righ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left" vertical="center" wrapText="1"/>
    </xf>
    <xf numFmtId="3" fontId="20" fillId="8" borderId="52" xfId="0" applyNumberFormat="1" applyFont="1" applyFill="1" applyBorder="1" applyAlignment="1">
      <alignment horizontal="right" vertical="center" wrapText="1"/>
    </xf>
    <xf numFmtId="4" fontId="20" fillId="4" borderId="5" xfId="3" applyNumberFormat="1" applyFont="1" applyFill="1" applyBorder="1" applyAlignment="1">
      <alignment horizontal="right" vertical="center" wrapText="1"/>
    </xf>
    <xf numFmtId="10" fontId="20" fillId="4" borderId="5" xfId="0" applyNumberFormat="1" applyFont="1" applyFill="1" applyBorder="1" applyAlignment="1">
      <alignment horizontal="right" vertical="center"/>
    </xf>
    <xf numFmtId="3" fontId="11" fillId="4" borderId="5" xfId="0" applyNumberFormat="1" applyFont="1" applyFill="1" applyBorder="1" applyAlignment="1">
      <alignment horizontal="center" vertical="center" wrapText="1"/>
    </xf>
    <xf numFmtId="4" fontId="13" fillId="4" borderId="8" xfId="0" applyNumberFormat="1" applyFont="1" applyFill="1" applyBorder="1" applyAlignment="1">
      <alignment horizontal="right" wrapText="1"/>
    </xf>
    <xf numFmtId="4" fontId="20" fillId="8" borderId="52" xfId="2" applyNumberFormat="1" applyFont="1" applyFill="1" applyBorder="1" applyAlignment="1">
      <alignment horizontal="right" vertical="center"/>
    </xf>
    <xf numFmtId="10" fontId="20" fillId="8" borderId="55" xfId="0" applyNumberFormat="1" applyFont="1" applyFill="1" applyBorder="1" applyAlignment="1">
      <alignment horizontal="right" vertical="center" wrapText="1"/>
    </xf>
    <xf numFmtId="0" fontId="11" fillId="4" borderId="54" xfId="0" applyFont="1" applyFill="1" applyBorder="1" applyAlignment="1">
      <alignment horizontal="left" vertical="center" wrapText="1"/>
    </xf>
    <xf numFmtId="49" fontId="13" fillId="4" borderId="43" xfId="0" applyNumberFormat="1" applyFont="1" applyFill="1" applyBorder="1" applyAlignment="1">
      <alignment horizontal="center" vertical="center" wrapText="1"/>
    </xf>
    <xf numFmtId="4" fontId="20" fillId="4" borderId="8" xfId="2" applyNumberFormat="1" applyFont="1" applyFill="1" applyBorder="1" applyAlignment="1">
      <alignment horizontal="right" vertical="center"/>
    </xf>
    <xf numFmtId="10" fontId="20" fillId="4" borderId="8" xfId="0" applyNumberFormat="1" applyFont="1" applyFill="1" applyBorder="1" applyAlignment="1">
      <alignment horizontal="right" vertical="center" wrapText="1"/>
    </xf>
    <xf numFmtId="0" fontId="20" fillId="4" borderId="40" xfId="0" applyFont="1" applyFill="1" applyBorder="1" applyAlignment="1">
      <alignment horizontal="left" vertical="center" wrapText="1"/>
    </xf>
    <xf numFmtId="3" fontId="20" fillId="4" borderId="41" xfId="0" applyNumberFormat="1" applyFont="1" applyFill="1" applyBorder="1" applyAlignment="1">
      <alignment horizontal="center" vertical="center" wrapText="1"/>
    </xf>
    <xf numFmtId="4" fontId="20" fillId="4" borderId="41" xfId="0" applyNumberFormat="1" applyFont="1" applyFill="1" applyBorder="1" applyAlignment="1">
      <alignment horizontal="right" vertical="center"/>
    </xf>
    <xf numFmtId="0" fontId="13" fillId="4" borderId="16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0" fontId="13" fillId="4" borderId="5" xfId="2" applyNumberFormat="1" applyFont="1" applyFill="1" applyBorder="1" applyAlignment="1">
      <alignment horizontal="right" vertical="center"/>
    </xf>
    <xf numFmtId="4" fontId="12" fillId="4" borderId="5" xfId="0" applyNumberFormat="1" applyFont="1" applyFill="1" applyBorder="1" applyAlignment="1">
      <alignment horizontal="center" vertical="center" wrapText="1"/>
    </xf>
    <xf numFmtId="4" fontId="13" fillId="4" borderId="5" xfId="0" applyNumberFormat="1" applyFont="1" applyFill="1" applyBorder="1" applyAlignment="1">
      <alignment horizontal="right" wrapText="1"/>
    </xf>
    <xf numFmtId="0" fontId="20" fillId="2" borderId="48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60" xfId="0" applyFont="1" applyFill="1" applyBorder="1" applyAlignment="1">
      <alignment horizontal="center" vertical="center" wrapText="1"/>
    </xf>
    <xf numFmtId="0" fontId="20" fillId="2" borderId="61" xfId="0" applyFont="1" applyFill="1" applyBorder="1" applyAlignment="1">
      <alignment horizontal="center" vertical="center" wrapText="1"/>
    </xf>
    <xf numFmtId="0" fontId="20" fillId="2" borderId="6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11" fillId="3" borderId="6" xfId="0" applyNumberFormat="1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/>
    </xf>
    <xf numFmtId="0" fontId="3" fillId="6" borderId="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11" fillId="6" borderId="8" xfId="3" applyFont="1" applyFill="1" applyBorder="1" applyAlignment="1">
      <alignment horizontal="center" vertical="center" wrapText="1"/>
    </xf>
    <xf numFmtId="164" fontId="11" fillId="6" borderId="6" xfId="3" applyFont="1" applyFill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/>
    <cellStyle name="Percent" xfId="2" builtinId="5"/>
  </cellStyles>
  <dxfs count="4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ashodi%2009.05.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ogoljub Cmiljanovic" refreshedDate="44326.338845370374" createdVersion="6" refreshedVersion="6" minRefreshableVersion="3" recordCount="1255">
  <cacheSource type="worksheet">
    <worksheetSource ref="A9:AG1264" sheet="Sheet1" r:id="rId2"/>
  </cacheSource>
  <cacheFields count="33">
    <cacheField name="ДАТУМ ИЗВЕШТАЈА" numFmtId="0">
      <sharedItems/>
    </cacheField>
    <cacheField name="СТАТУС" numFmtId="0">
      <sharedItems/>
    </cacheField>
    <cacheField name="ШИФРА РАЗДЕЛА" numFmtId="4">
      <sharedItems containsNonDate="0" containsString="0" containsBlank="1"/>
    </cacheField>
    <cacheField name="РАЗДЕО" numFmtId="0">
      <sharedItems/>
    </cacheField>
    <cacheField name="ШИФРА ГЛАВЕ" numFmtId="4">
      <sharedItems containsNonDate="0" containsString="0" containsBlank="1"/>
    </cacheField>
    <cacheField name="ГЛАВА" numFmtId="0">
      <sharedItems/>
    </cacheField>
    <cacheField name="ШИФРА ОРГАНИЗАЦИЈЕ" numFmtId="0">
      <sharedItems/>
    </cacheField>
    <cacheField name="ОРГАНИЗАЦИЈА" numFmtId="0">
      <sharedItems/>
    </cacheField>
    <cacheField name="ШИФРА ЕКОНОМСКЕ КЛАСИФИКАЦИЈЕ" numFmtId="0">
      <sharedItems count="61">
        <s v="412111"/>
        <s v="412211"/>
        <s v="411111"/>
        <s v="411115"/>
        <s v="411117"/>
        <s v="411118"/>
        <s v="426311"/>
        <s v="484211"/>
        <s v="423621"/>
        <s v="425222"/>
        <s v="426191"/>
        <s v="422111"/>
        <s v="423599"/>
        <s v="454111"/>
        <s v="421411"/>
        <s v="423591"/>
        <s v="421414"/>
        <s v="426122"/>
        <s v="421619"/>
        <s v="411112"/>
        <s v="411119"/>
        <s v="421412"/>
        <s v="414121"/>
        <s v="414411"/>
        <s v="415111"/>
        <s v="415112"/>
        <s v="414314"/>
        <s v="463142"/>
        <s v="463241"/>
        <s v="451191"/>
        <s v="483111"/>
        <s v="424911"/>
        <s v="512222"/>
        <s v="416111"/>
        <s v="425211"/>
        <s v="426491"/>
        <s v="423422"/>
        <s v="482311"/>
        <s v="421521"/>
        <s v="512221"/>
        <s v="463132"/>
        <s v="411113"/>
        <s v="423421"/>
        <s v="421612"/>
        <s v="423449"/>
        <s v="423111"/>
        <s v="426411"/>
        <s v="426412"/>
        <s v="423291"/>
        <s v="423911"/>
        <s v="482131"/>
        <s v="423432"/>
        <s v="423212"/>
        <s v="463231"/>
        <s v="421512"/>
        <s v="426919"/>
        <s v="424611"/>
        <s v="462121"/>
        <s v="421121"/>
        <s v="421919"/>
        <s v="421522"/>
      </sharedItems>
    </cacheField>
    <cacheField name="ЕКОНОМСКА КЛАСИФИКАЦИЈА" numFmtId="0">
      <sharedItems/>
    </cacheField>
    <cacheField name="ШИФРА ЕКОНОМСКЕ КЛАСИФИКАЦИЈЕ НА ТРЕЋЕМ НИВОУ" numFmtId="0">
      <sharedItems count="19">
        <s v="412000"/>
        <s v="411000"/>
        <s v="426000"/>
        <s v="484000"/>
        <s v="423000"/>
        <s v="425000"/>
        <s v="422000"/>
        <s v="454000"/>
        <s v="421000"/>
        <s v="414000"/>
        <s v="415000"/>
        <s v="463000"/>
        <s v="451000"/>
        <s v="483000"/>
        <s v="424000"/>
        <s v="512000"/>
        <s v="416000"/>
        <s v="482000"/>
        <s v="462000"/>
      </sharedItems>
    </cacheField>
    <cacheField name="ЕКОНОМСКА КЛАСИФИКАЦИЈА НА ТРЕЋЕМ НИВОУ" numFmtId="0">
      <sharedItems/>
    </cacheField>
    <cacheField name="ШИФРА ПРОГРАМА" numFmtId="0">
      <sharedItems count="3">
        <s v="0404"/>
        <s v="0405"/>
        <s v="0406"/>
      </sharedItems>
    </cacheField>
    <cacheField name="ПРОГРАМ" numFmtId="0">
      <sharedItems/>
    </cacheField>
    <cacheField name="ШИФРА ПРОЈЕКТА" numFmtId="0">
      <sharedItems count="10">
        <s v="0004"/>
        <s v="0001"/>
        <s v="0002"/>
        <s v="0003"/>
        <s v="0014"/>
        <s v="4008"/>
        <s v="0005"/>
        <s v="4010"/>
        <s v="7005"/>
        <s v="7012"/>
      </sharedItems>
    </cacheField>
    <cacheField name="ПРОЈЕКАТ" numFmtId="0">
      <sharedItems/>
    </cacheField>
    <cacheField name="ШИФРА ИЗВОРА ФИНАНСИРАЊА" numFmtId="0">
      <sharedItems/>
    </cacheField>
    <cacheField name="ИЗВОР ФИНАНСИРАЊА" numFmtId="0">
      <sharedItems/>
    </cacheField>
    <cacheField name="ШИФРА ФУНКЦИЈЕ" numFmtId="0">
      <sharedItems/>
    </cacheField>
    <cacheField name="ФУНКЦИЈА" numFmtId="0">
      <sharedItems/>
    </cacheField>
    <cacheField name="БРОЈ ДОКУМЕНТА" numFmtId="0">
      <sharedItems/>
    </cacheField>
    <cacheField name="НАЗИВ ЗБИРНОГ НАЛОГА" numFmtId="0">
      <sharedItems/>
    </cacheField>
    <cacheField name="ШИФРА ВАЛУТЕ" numFmtId="0">
      <sharedItems/>
    </cacheField>
    <cacheField name="РАЧУН ОДОБРЕЊА" numFmtId="0">
      <sharedItems/>
    </cacheField>
    <cacheField name="СВРХА ПЛАЋАЊА" numFmtId="0">
      <sharedItems/>
    </cacheField>
    <cacheField name="ШИФРА ПЛАЋАЊА" numFmtId="0">
      <sharedItems/>
    </cacheField>
    <cacheField name="ИЗНОС СТАВКЕ" numFmtId="4">
      <sharedItems containsSemiMixedTypes="0" containsString="0" containsNumber="1" minValue="-242516.44" maxValue="160000000"/>
    </cacheField>
    <cacheField name="ДАТУМ ДОСПЕЋА" numFmtId="165">
      <sharedItems containsSemiMixedTypes="0" containsNonDate="0" containsDate="1" containsString="0" minDate="2021-01-05T00:00:00" maxDate="2021-05-08T00:00:00"/>
    </cacheField>
    <cacheField name="НАЗИВ РАЧУНА ОДОБРЕЊА" numFmtId="0">
      <sharedItems/>
    </cacheField>
    <cacheField name="ПИБ" numFmtId="0">
      <sharedItems/>
    </cacheField>
    <cacheField name="МАТИЧНИ БРОЈ" numFmtId="0">
      <sharedItems/>
    </cacheField>
    <cacheField name="ДАТУМ ИЗВРШЕЊА" numFmtId="165">
      <sharedItems containsSemiMixedTypes="0" containsNonDate="0" containsDate="1" containsString="0" minDate="2021-01-05T00:00:00" maxDate="2021-05-08T00:00:00"/>
    </cacheField>
    <cacheField name="МЕСЕЦ ИЗВРШЕЊА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5"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406337.71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181968.62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1383168.62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91600.63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5567.96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44457.1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175351.35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78526.91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1112361.23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62154.46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20919.810000000001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42272.54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142336.41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63741.96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476532.09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33113.18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26572.36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108601.86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74154.240000000005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33208.21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1370740.98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94362.34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18740.919999999998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178600.98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191181.21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85615.94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3301359.33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267748.34000000003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120730.15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236145.42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451488.05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202188.16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3042024.31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176309.91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62441.08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7"/>
    <s v="AKONTACIJA ZA DECEMBAR 2020."/>
    <s v="RSD"/>
    <s v=""/>
    <s v="Isplata zarada"/>
    <s v="-"/>
    <n v="252596.21"/>
    <d v="2021-01-05T00:00:00"/>
    <s v=""/>
    <s v=""/>
    <s v=""/>
    <d v="2021-01-0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6"/>
    <s v="426311-Стручна литература за редовне потребе запослених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1-002659"/>
    <s v="Batch name"/>
    <s v="RSD"/>
    <s v="160000000001495234"/>
    <s v="Ulazni racun"/>
    <s v="221-Prоmеt rоbе i uslugа – finаlnа pоtrоšnjа"/>
    <n v="89700"/>
    <d v="2021-02-09T00:00:00"/>
    <s v="IPC INFORMATIVNO POSLOVNI CENTAR DO"/>
    <s v="100146141"/>
    <s v="07463600"/>
    <d v="2021-02-18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062/20-04"/>
    <s v="Batch name"/>
    <s v="RSD"/>
    <s v="160570010095918689"/>
    <s v="Naknada stete od divljaci"/>
    <s v="260-Prеmiје оsigurаnjа i nаdоknаdа štеtе"/>
    <n v="32670"/>
    <d v="2021-02-18T00:00:00"/>
    <s v="Mirjana Dimitrijević"/>
    <s v=""/>
    <s v="2311967796010"/>
    <d v="2021-02-18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0242/2021"/>
    <s v="Batch name"/>
    <s v="RSD"/>
    <s v="840000003097184520"/>
    <s v="Ulazni racun"/>
    <s v="253-Uplаtа јаvnih prihоdа izuzеv pоrеzа i dоprinоsа pо оdbitku"/>
    <n v="2940"/>
    <d v="2021-02-09T00:00:00"/>
    <s v="UPRAVA ZA ZAJEDNICKE POSLOVE REPUBL"/>
    <s v="102199617"/>
    <s v="07001401"/>
    <d v="2021-02-17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0050/2021"/>
    <s v="Batch name"/>
    <s v="RSD"/>
    <s v="840000003097184520"/>
    <s v="Ulazni racun"/>
    <s v="253-Uplаtа јаvnih prihоdа izuzеv pоrеzа i dоprinоsа pо оdbitku"/>
    <n v="1324"/>
    <d v="2021-02-09T00:00:00"/>
    <s v="UPRAVA ZA ZAJEDNICKE POSLOVE REPUBL"/>
    <s v="102199617"/>
    <s v="07001401"/>
    <d v="2021-02-17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9"/>
    <s v="425222-Рачунарска опрема"/>
    <x v="5"/>
    <s v="425000-ТЕКУЋЕ ПОПРАВКЕ И ОДРЖАВАЊ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122"/>
    <s v="Batch name"/>
    <s v="RSD"/>
    <s v="330000003300051639"/>
    <s v="Ulazni racun"/>
    <s v="221-Prоmеt rоbе i uslugа – finаlnа pоtrоšnjа"/>
    <n v="4800"/>
    <d v="2021-02-08T00:00:00"/>
    <s v="AIGO BS DOO BEOGRAD"/>
    <s v="105362637"/>
    <s v="20362472"/>
    <d v="2021-02-17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122"/>
    <s v="Batch name"/>
    <s v="RSD"/>
    <s v="330000003300051639"/>
    <s v="Ulazni racun"/>
    <s v="221-Prоmеt rоbе i uslugа – finаlnа pоtrоšnjа"/>
    <n v="37320"/>
    <d v="2021-02-08T00:00:00"/>
    <s v="AIGO BS DOO BEOGRAD"/>
    <s v="105362637"/>
    <s v="20362472"/>
    <d v="2021-02-17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37/2020-02"/>
    <s v="Batch name"/>
    <s v="RSD"/>
    <s v="205900101872687329"/>
    <s v="Naknada troskova za sluzbeni put br: 6"/>
    <s v="241-Nеоpоrеzivа primаnjа zаpоslеnih"/>
    <n v="150"/>
    <d v="2021-02-02T00:00:00"/>
    <s v="Opančina Rajka"/>
    <s v=""/>
    <s v="1806962725013"/>
    <d v="2021-02-08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164251.29999999999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186632.17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83578.759999999995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3457408.17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286319.48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97064.9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395641.5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487189.87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218176.4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3182182.5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189227.22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55797.46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418767.97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442287.14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198067.7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1230863.21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92082.87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29347.79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211374.09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179821.8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80528.899999999994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978288.36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62747.07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87871.58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107229.84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142155.75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63661.05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541304.19999999995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34386.78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14983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74170.97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76457.179999999993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34239.519999999997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1314411.46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92984.73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2"/>
    <s v="AKONTACIJA ZA JANUAR 2021."/>
    <s v="RSD"/>
    <s v=""/>
    <s v="Isplata zarada"/>
    <s v="-"/>
    <n v="51240.92"/>
    <d v="2021-02-05T00:00:00"/>
    <s v=""/>
    <s v=""/>
    <s v=""/>
    <d v="2021-02-0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2"/>
    <s v="254-Uplаtа pоrеzа i dоprinоsа pо оdbitku"/>
    <n v="454269.32"/>
    <d v="2021-02-09T00:00:00"/>
    <s v="MF-PORESKA UPRAVA"/>
    <s v="100020943"/>
    <s v="178621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2"/>
    <s v="254-Uplаtа pоrеzа i dоprinоsа pо оdbitku"/>
    <n v="21829.34"/>
    <d v="2021-02-09T00:00:00"/>
    <s v="MF-PORESKA UPRAVA"/>
    <s v="100020943"/>
    <s v="178621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2"/>
    <s v="254-Uplаtа pоrеzа i dоprinоsа pо оdbitku"/>
    <n v="373149.69"/>
    <d v="2021-02-09T00:00:00"/>
    <s v="MF-PORESKA UPRAVA"/>
    <s v="100020943"/>
    <s v="178621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13/2020-02"/>
    <s v="Batch name"/>
    <s v="RSD"/>
    <s v="330630010399240619"/>
    <s v="Naknada troskova za sluzbeni put br: 10"/>
    <s v="241-Nеоpоrеzivа primаnjа zаpоslеnih"/>
    <n v="75"/>
    <d v="2021-02-03T00:00:00"/>
    <s v="MILAN ŠTETIĆ"/>
    <s v=""/>
    <s v="010196235061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32/2020-02"/>
    <s v="Batch name"/>
    <s v="RSD"/>
    <s v="330630010399240619"/>
    <s v="Naknada troskova za sluzbeni put br: 12"/>
    <s v="241-Nеоpоrеzivа primаnjа zаpоslеnih"/>
    <n v="75"/>
    <d v="2021-02-03T00:00:00"/>
    <s v="MILAN ŠTETIĆ"/>
    <s v=""/>
    <s v="010196235061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6/2021-09"/>
    <s v="Batch name"/>
    <s v="RSD"/>
    <s v="170001069829800026"/>
    <s v="PPP Ugovori 2020 br.: 2"/>
    <s v="240-Zаrаdе i drugа primаnjа zаpоslеnih"/>
    <n v="11904.76"/>
    <d v="2021-02-09T00:00:00"/>
    <s v="dusan ilic"/>
    <s v=""/>
    <s v="260399677001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4/2021-09"/>
    <s v="Batch name"/>
    <s v="RSD"/>
    <s v="170001019172700058"/>
    <s v="PPP Ugovori 2020 br.: 2"/>
    <s v="240-Zаrаdе i drugа primаnjа zаpоslеnih"/>
    <n v="55000"/>
    <d v="2021-02-09T00:00:00"/>
    <s v="jelena lovre"/>
    <s v=""/>
    <s v="0308992715221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12/2020-02"/>
    <s v="Batch name"/>
    <s v="RSD"/>
    <s v="105000042400237479"/>
    <s v="Naknada troskova za sluzbeni put br: 25"/>
    <s v="241-Nеоpоrеzivа primаnjа zаpоslеnih"/>
    <n v="75"/>
    <d v="2021-02-03T00:00:00"/>
    <s v="ANASTASOVA VENKA"/>
    <s v=""/>
    <s v="010596974705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30/2020-02"/>
    <s v="Batch name"/>
    <s v="RSD"/>
    <s v="160540010020994964"/>
    <s v="Naknada troskova za sluzbeni put br: 18"/>
    <s v="241-Nеоpоrеzivа primаnjа zаpоslеnih"/>
    <n v="75"/>
    <d v="2021-02-03T00:00:00"/>
    <s v="BAJKANOVIC VINKO"/>
    <s v=""/>
    <s v="280496112262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9/2021-09"/>
    <s v="Batch name"/>
    <s v="RSD"/>
    <s v="160600000001647012"/>
    <s v="PPP Ugovori 2020 br.: 2"/>
    <s v="240-Zаrаdе i drugа primаnjа zаpоslеnih"/>
    <n v="55000"/>
    <d v="2021-02-09T00:00:00"/>
    <s v="iva zlatic"/>
    <s v=""/>
    <s v="14109877976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2/2021-09"/>
    <s v="Batch name"/>
    <s v="RSD"/>
    <s v="160510010246460839"/>
    <s v="PPP Ugovori 2020 br.: 2"/>
    <s v="240-Zаrаdе i drugа primаnjа zаpоslеnih"/>
    <n v="26190.48"/>
    <d v="2021-02-09T00:00:00"/>
    <s v="JOVANA MATARUGA"/>
    <s v=""/>
    <s v="2001982785018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0/2021-09"/>
    <s v="Batch name"/>
    <s v="RSD"/>
    <s v="200000010855389817"/>
    <s v="PPP Ugovori 2020 br.: 2"/>
    <s v="240-Zаrаdе i drugа primаnjа zаpоslеnih"/>
    <n v="50000"/>
    <d v="2021-02-09T00:00:00"/>
    <s v="Borivoje Uratarevic"/>
    <s v=""/>
    <s v="2808956710175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2/2021-09"/>
    <s v="Batch name"/>
    <s v="RSD"/>
    <s v="330040010214361056"/>
    <s v="PPP Ugovori 2020 br.: 2"/>
    <s v="240-Zаrаdе i drugа primаnjа zаpоslеnih"/>
    <n v="44000"/>
    <d v="2021-02-09T00:00:00"/>
    <s v="Данијела Дамјанови"/>
    <s v=""/>
    <s v="220198871526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4/2021-09"/>
    <s v="Batch name"/>
    <s v="RSD"/>
    <s v="205900102068669233"/>
    <s v="PPP Ugovori 2020 br.: 2"/>
    <s v="240-Zаrаdе i drugа primаnjа zаpоslеnih"/>
    <n v="44000"/>
    <d v="2021-02-09T00:00:00"/>
    <s v="Сања Ђорђевић"/>
    <s v=""/>
    <s v="1801989715190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/1/2021-09"/>
    <s v="Batch name"/>
    <s v="RSD"/>
    <s v="265000000532339887"/>
    <s v="PPP Ugovori 2020 br.: 2"/>
    <s v="240-Zаrаdе i drugа primаnjа zаpоslеnih"/>
    <n v="47000"/>
    <d v="2021-02-09T00:00:00"/>
    <s v="DARINKA BORCEVIC"/>
    <s v=""/>
    <s v="250399178502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/2021-09"/>
    <s v="Batch name"/>
    <s v="RSD"/>
    <s v="160510010030024157"/>
    <s v="PPP Ugovori 2020 br.: 2"/>
    <s v="240-Zаrаdе i drugа primаnjа zаpоslеnih"/>
    <n v="55000"/>
    <d v="2021-02-09T00:00:00"/>
    <s v="Lucic Rusovic Gordana"/>
    <s v=""/>
    <s v="2703963135015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1/2021-09"/>
    <s v="Batch name"/>
    <s v="RSD"/>
    <s v="275001951908904994"/>
    <s v="PPP Ugovori 2020 br.: 2"/>
    <s v="240-Zаrаdе i drugа primаnjа zаpоslеnih"/>
    <n v="26190.48"/>
    <d v="2021-02-09T00:00:00"/>
    <s v="JELENA REBIĆ"/>
    <s v=""/>
    <s v="110798613653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9/2021-09"/>
    <s v="Batch name"/>
    <s v="RSD"/>
    <s v="200000001187279440"/>
    <s v="PPP Ugovori 2020 br.: 2"/>
    <s v="240-Zаrаdе i drugа primаnjа zаpоslеnih"/>
    <n v="70000"/>
    <d v="2021-02-09T00:00:00"/>
    <s v="Dragan Boršo"/>
    <s v=""/>
    <s v="300594571023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0/2021-09"/>
    <s v="Batch name"/>
    <s v="RSD"/>
    <s v="360038166903866295"/>
    <s v="PPP Ugovori 2020 br.: 2"/>
    <s v="240-Zаrаdе i drugа primаnjа zаpоslеnih"/>
    <n v="39285.71"/>
    <d v="2021-02-09T00:00:00"/>
    <s v="tamara bogavac"/>
    <s v=""/>
    <s v="3105989795071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28/2020-02"/>
    <s v="Batch name"/>
    <s v="RSD"/>
    <s v="205900101872687329"/>
    <s v="Naknada troskova za sluzbeni put br: 5"/>
    <s v="241-Nеоpоrеzivа primаnjа zаpоslеnih"/>
    <n v="75"/>
    <d v="2021-02-02T00:00:00"/>
    <s v="Opančina Rajka"/>
    <s v=""/>
    <s v="1806962725013"/>
    <d v="2021-02-08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34/2020-02"/>
    <s v="Batch name"/>
    <s v="RSD"/>
    <s v="105000042400237479"/>
    <s v="Naknada troskova za sluzbeni put br: 2"/>
    <s v="241-Nеоpоrеzivа primаnjа zаpоslеnih"/>
    <n v="75"/>
    <d v="2021-02-02T00:00:00"/>
    <s v="ANASTASOVA VENKA"/>
    <s v=""/>
    <s v="0105969747053"/>
    <d v="2021-02-08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999/2020-04"/>
    <s v="Batch name"/>
    <s v="RSD"/>
    <s v="205900100049176375"/>
    <s v="Naknada stete od divljaci"/>
    <s v="260-Prеmiје оsigurаnjа i nаdоknаdа štеtе"/>
    <n v="272000"/>
    <d v="2021-02-10T00:00:00"/>
    <s v="Medina Tahirović"/>
    <s v=""/>
    <s v="0101952789318"/>
    <d v="2021-02-10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5"/>
    <s v="254-Uplаtа pоrеzа i dоprinоsа pо оdbitku"/>
    <n v="10062.89"/>
    <d v="2021-02-04T00:00:00"/>
    <s v="MF-PORESKA UPRAVA"/>
    <s v="100020943"/>
    <s v="17862146"/>
    <d v="2021-02-04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0/2020-09"/>
    <s v="Batch name"/>
    <s v="RSD"/>
    <s v="105000040505140719"/>
    <s v="PPP Ugovori 2020 br.: 2"/>
    <s v="240-Zаrаdе i drugа primаnjа zаpоslеnih"/>
    <n v="60000"/>
    <d v="2021-02-09T00:00:00"/>
    <s v="ANA ŠPIJUNOVIĆ"/>
    <s v=""/>
    <s v="2705990795038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/2020-09"/>
    <s v="Batch name"/>
    <s v="RSD"/>
    <s v="160600000002614005"/>
    <s v="PPP Ugovori 2020 br.: 2"/>
    <s v="240-Zаrаdе i drugа primаnjа zаpоslеnih"/>
    <n v="55000"/>
    <d v="2021-02-09T00:00:00"/>
    <s v="aleksandra stojanović"/>
    <s v=""/>
    <s v="1307995788928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6"/>
    <s v="254-Uplаtа pоrеzа i dоprinоsа pо оdbitku"/>
    <n v="11320.76"/>
    <d v="2021-02-09T00:00:00"/>
    <s v="MF-PORESKA UPRAVA"/>
    <s v="100020943"/>
    <s v="178621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7"/>
    <s v="254-Uplаtа pоrеzа i dоprinоsа pо оdbitku"/>
    <n v="7547.17"/>
    <d v="2021-02-09T00:00:00"/>
    <s v="MF-PORESKA UPRAVA"/>
    <s v="100020943"/>
    <s v="178621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8"/>
    <s v="254-Uplаtа pоrеzа i dоprinоsа pо оdbitku"/>
    <n v="25516.62"/>
    <d v="2021-02-09T00:00:00"/>
    <s v="MF-PORESKA UPRAVA"/>
    <s v="100020943"/>
    <s v="178621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474/2020-02"/>
    <s v="Batch name"/>
    <s v="RSD"/>
    <s v="105000042400237479"/>
    <s v="Naknada troskova za sluzbeni put br: 24"/>
    <s v="241-Nеоpоrеzivа primаnjа zаpоslеnih"/>
    <n v="75"/>
    <d v="2021-02-03T00:00:00"/>
    <s v="ANASTASOVA VENKA"/>
    <s v=""/>
    <s v="010596974705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2/2021-09"/>
    <s v="Batch name"/>
    <s v="RSD"/>
    <s v="160510010069435548"/>
    <s v="PPP Ugovori 2020 br.: 2"/>
    <s v="240-Zаrаdе i drugа primаnjа zаpоslеnih"/>
    <n v="55000"/>
    <d v="2021-02-09T00:00:00"/>
    <s v="Милена Ранковић"/>
    <s v=""/>
    <s v="2601985715107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1/2021-09"/>
    <s v="Batch name"/>
    <s v="RSD"/>
    <s v="160510010187298211"/>
    <s v="PPP Ugovori 2020 br.: 2"/>
    <s v="240-Zаrаdе i drugа primаnjа zаpоslеnih"/>
    <n v="55000"/>
    <d v="2021-02-09T00:00:00"/>
    <s v="Бојана Поповић"/>
    <s v=""/>
    <s v="2801988715182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/518/2020-02"/>
    <s v="Batch name"/>
    <s v="RSD"/>
    <s v="105000042400237479"/>
    <s v="Naknada troskova za sluzbeni put br: 23"/>
    <s v="241-Nеоpоrеzivа primаnjа zаpоslеnih"/>
    <n v="75"/>
    <d v="2021-02-03T00:00:00"/>
    <s v="ANASTASOVA VENKA"/>
    <s v=""/>
    <s v="010596974705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ITSBGIF21/00005"/>
    <s v="Batch name"/>
    <s v="RSD"/>
    <s v="160000000032004353"/>
    <s v="Ulazni racun"/>
    <s v="221-Prоmеt rоbе i uslugа – finаlnа pоtrоšnjа"/>
    <n v="147972"/>
    <d v="2021-01-28T00:00:00"/>
    <s v="ITS NETWORK D.O.O. BEOGRAD"/>
    <s v="106114404"/>
    <s v="20533331"/>
    <d v="2021-02-04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262/1/2021-03"/>
    <s v="Batch name"/>
    <s v="RSD"/>
    <s v="325950060001617040"/>
    <s v="subvencije za elektircna vozila"/>
    <s v="227-Subvеnciје"/>
    <n v="29390.95"/>
    <d v="2021-05-06T00:00:00"/>
    <s v="CSM 2017 DOO PAN?EVO"/>
    <s v="110130228"/>
    <s v="21303356"/>
    <d v="2021-05-06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4"/>
    <s v="421411-Телефон, телекс и телефакс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80-234-443-2731109"/>
    <s v="Batch name"/>
    <s v="RSD"/>
    <s v="160000000000060119"/>
    <s v="Ulazni racun"/>
    <s v="221-Prоmеt rоbе i uslugа – finаlnа pоtrоšnjа"/>
    <n v="8250"/>
    <d v="2021-04-28T00:00:00"/>
    <s v="PREDUZE?E ZA TELEKOMUNIKACIJE TELEK"/>
    <s v="100002887"/>
    <s v="17162543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21"/>
    <s v="254-Uplаtа pоrеzа i dоprinоsа pо оdbitku"/>
    <n v="2012.58"/>
    <d v="2021-05-07T00:00:00"/>
    <s v="MF-PORESKA UPRAVA"/>
    <s v="100020943"/>
    <s v="17862146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22"/>
    <s v="254-Uplаtа pоrеzа i dоprinоsа pо оdbitku"/>
    <n v="2012.58"/>
    <d v="2021-05-07T00:00:00"/>
    <s v="MF-PORESKA UPRAVA"/>
    <s v="100020943"/>
    <s v="17862146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22"/>
    <s v="254-Uplаtа pоrеzа i dоprinоsа pо оdbitku"/>
    <n v="2566.04"/>
    <d v="2021-05-07T00:00:00"/>
    <s v="MF-PORESKA UPRAVA"/>
    <s v="100020943"/>
    <s v="17862146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4"/>
    <s v="421411-Телефон, телекс и телефакс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35-234-011-1638853"/>
    <s v="Batch name"/>
    <s v="RSD"/>
    <s v="325950070004418351"/>
    <s v="Ulazni racun"/>
    <s v="221-Prоmеt rоbе i uslugа – finаlnа pоtrоšnjа"/>
    <n v="148995.41"/>
    <d v="2021-04-27T00:00:00"/>
    <s v="PREDUZE?E ZA TELEKOMUNIKACIJE TELEK"/>
    <s v="100002887"/>
    <s v="17162543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6"/>
    <s v="421414-Услуге мобилног телефон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5-234-060-1638854"/>
    <s v="Batch name"/>
    <s v="RSD"/>
    <s v="325950070004418351"/>
    <s v="Ulazni racun"/>
    <s v="221-Prоmеt rоbе i uslugа – finаlnа pоtrоšnjа"/>
    <n v="198001.53"/>
    <d v="2021-04-27T00:00:00"/>
    <s v="PREDUZE?E ZA TELEKOMUNIKACIJE TELEK"/>
    <s v="100002887"/>
    <s v="17162543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1383/2021"/>
    <s v="Batch name"/>
    <s v="RSD"/>
    <s v="840000003097184520"/>
    <s v="Ulazni racun"/>
    <s v="253-Uplаtа јаvnih prihоdа izuzеv pоrеzа i dоprinоsа pо оdbitku"/>
    <n v="24775"/>
    <d v="2021-04-28T00:00:00"/>
    <s v="UPRAVA ZA ZAJEDNICKE POSLOVE REPUBL"/>
    <s v="102199617"/>
    <s v="07001401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84/2021-02"/>
    <s v="Batch name"/>
    <s v="RSD"/>
    <s v="105000000225943778"/>
    <s v="Naknada troskova za sluzbeni put br: 53"/>
    <s v="241-Nеоpоrеzivа primаnjа zаpоslеnih"/>
    <n v="75"/>
    <d v="2021-04-28T00:00:00"/>
    <s v="DRAGANA ŠELMIĆ"/>
    <s v=""/>
    <s v="1110964915079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7"/>
    <s v="426122-Службена одећа"/>
    <x v="2"/>
    <s v="426000-МАТЕРИЈАЛ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01/2021"/>
    <s v="Batch name"/>
    <s v="RSD"/>
    <s v="205000000001760832"/>
    <s v="Ulazni racun"/>
    <s v="221-Prоmеt rоbе i uslugа – finаlnа pоtrоšnjа"/>
    <n v="1145454.03"/>
    <d v="2021-04-27T00:00:00"/>
    <s v="VLADIMIR VIRIJEVIC PR MILSTAR TR BE"/>
    <s v="100182063"/>
    <s v="54555385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85/2021-02"/>
    <s v="Batch name"/>
    <s v="RSD"/>
    <s v="105000000225932720"/>
    <s v="Naknada troskova za sluzbeni put br: 54"/>
    <s v="241-Nеоpоrеzivа primаnjа zаpоslеnih"/>
    <n v="75"/>
    <d v="2021-04-28T00:00:00"/>
    <s v="Lazić Jadranka"/>
    <s v=""/>
    <s v="0709969735058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4"/>
    <s v="421411-Телефон, телекс и телефакс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71-231-443-4009816"/>
    <s v="Batch name"/>
    <s v="RSD"/>
    <s v="160000000000060119"/>
    <s v="Ulazni racun"/>
    <s v="221-Prоmеt rоbе i uslugа – finаlnа pоtrоšnjа"/>
    <n v="8250"/>
    <d v="2021-01-21T00:00:00"/>
    <s v="PREDUZE?E ZA TELEKOMUNIKACIJE TELEK"/>
    <s v="100002887"/>
    <s v="17162543"/>
    <d v="2021-01-2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23"/>
    <s v="254-Uplаtа pоrеzа i dоprinоsа pо оdbitku"/>
    <n v="11320.76"/>
    <d v="2021-05-07T00:00:00"/>
    <s v="MF-PORESKA UPRAVA"/>
    <s v="100020943"/>
    <s v="17862146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23"/>
    <s v="254-Uplаtа pоrеzа i dоprinоsа pо оdbitku"/>
    <n v="14433.96"/>
    <d v="2021-05-07T00:00:00"/>
    <s v="MF-PORESKA UPRAVA"/>
    <s v="100020943"/>
    <s v="17862146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1034/2021"/>
    <s v="Batch name"/>
    <s v="RSD"/>
    <s v="840000003097184520"/>
    <s v="Ulazni racun"/>
    <s v="253-Uplаtа јаvnih prihоdа izuzеv pоrеzа i dоprinоsа pо оdbitku"/>
    <n v="40279"/>
    <d v="2021-04-27T00:00:00"/>
    <s v="UPRAVA ZA ZAJEDNICKE POSLOVE REPUBL"/>
    <s v="102199617"/>
    <s v="07001401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8"/>
    <s v="421619-Закуп остал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00827"/>
    <s v="Batch name"/>
    <s v="RSD"/>
    <s v="160000000006351830"/>
    <s v="Ulazni racun"/>
    <s v="225-Zаkupninе stvаri u јаvnој svојini"/>
    <n v="180000"/>
    <d v="2021-01-18T00:00:00"/>
    <s v="JRB AD"/>
    <s v="100001837"/>
    <s v="07015267"/>
    <d v="2021-01-2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3074793.38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9"/>
    <s v="411112-Додатак за рад дужи од пуног радног времен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34624.370000000003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181631.78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93699.12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252596.25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0"/>
    <s v="411119-Остали додаци и накнаде запосленим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320718.96000000002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455177.38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203840.34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1383168.61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91600.65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5567.96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44457.09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175351.34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78526.89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1152218.55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63707.69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20919.810000000001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56219.07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148702.51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66592.86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476532.05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33113.120000000003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26572.36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108601.86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74154.240000000005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33208.19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130986.93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236145.46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475042.23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212736.33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1370740.97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94362.31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18740.91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178600.95999999999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191181.2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85615.93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3368940.29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9"/>
    <s v="411112-Додатак за рад дужи од пуног радног времен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122122.15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78"/>
    <s v="KONAČNI OBRAČUN ZA DECEMBAR 2020."/>
    <s v="RSD"/>
    <s v=""/>
    <s v="Isplata zarada"/>
    <s v="-"/>
    <n v="272606.99"/>
    <d v="2021-01-20T00:00:00"/>
    <s v=""/>
    <s v=""/>
    <s v="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4575/2020"/>
    <s v="Batch name"/>
    <s v="RSD"/>
    <s v="840000003097184520"/>
    <s v="Ulazni racun"/>
    <s v="253-Uplаtа јаvnih prihоdа izuzеv pоrеzа i dоprinоsа pо оdbitku"/>
    <n v="31690"/>
    <d v="2021-01-18T00:00:00"/>
    <s v="UPRAVA ZA ZAJEDNICKE POSLOVE REPUBL"/>
    <s v="102199617"/>
    <s v="07001401"/>
    <d v="2021-01-2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4"/>
    <s v="421411-Телефон, телекс и телефакс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4-231-011-1613234"/>
    <s v="Batch name"/>
    <s v="RSD"/>
    <s v="325950070004418351"/>
    <s v="Ulazni racun"/>
    <s v="221-Prоmеt rоbе i uslugа – finаlnа pоtrоšnjа"/>
    <n v="149590.93"/>
    <d v="2021-01-15T00:00:00"/>
    <s v="PREDUZE?E ZA TELEKOMUNIKACIJE TELEK"/>
    <s v="100002887"/>
    <s v="17162543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1"/>
    <s v="421412-Интернет и слично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231-011-1613236"/>
    <s v="Batch name"/>
    <s v="RSD"/>
    <s v="325950070004418351"/>
    <s v="Ulazni racun"/>
    <s v="221-Prоmеt rоbе i uslugа – finаlnа pоtrоšnjа"/>
    <n v="234600.04"/>
    <d v="2021-01-15T00:00:00"/>
    <s v="PREDUZE?E ZA TELEKOMUNIKACIJE TELEK"/>
    <s v="100002887"/>
    <s v="17162543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1"/>
    <s v="421412-Интернет и слично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70-230-011-4156058"/>
    <s v="Batch name"/>
    <s v="RSD"/>
    <s v="325950070004418351"/>
    <s v="Ulazni racun"/>
    <s v="221-Prоmеt rоbе i uslugа – finаlnа pоtrоšnjа"/>
    <n v="234600.04"/>
    <d v="2021-01-14T00:00:00"/>
    <s v="PREDUZE?E ZA TELEKOMUNIKACIJE TELEK"/>
    <s v="100002887"/>
    <s v="17162543"/>
    <d v="2021-01-21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2"/>
    <s v="414121-Боловање преко 30 дана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1.01.2021 22883263"/>
    <s v=""/>
    <s v="RSD"/>
    <s v="840000000002465092"/>
    <s v="NexTBIZ20982657 Bolovanje preko 30 dana 07-2020"/>
    <s v="241-Nеоpоrеzivа primаnjа zаpоslеnih"/>
    <n v="-44196.59"/>
    <d v="2021-01-21T00:00:00"/>
    <s v=""/>
    <s v="101288707"/>
    <s v="06042945"/>
    <d v="2021-01-20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3"/>
    <s v="414411-Помоћ у медицинском лечењу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69/01/2021-02"/>
    <s v="Batch name"/>
    <s v="RSD"/>
    <s v="840000000000484837"/>
    <s v="porez Solidarna pomoc Jasmina Jovic"/>
    <s v="254-Uplаtа pоrеzа i dоprinоsа pо оdbitku"/>
    <n v="15605.11"/>
    <d v="2021-01-20T00:00:00"/>
    <s v="MF-PORESKA UPRAVA"/>
    <s v="100020943"/>
    <s v="17862146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6"/>
    <s v="421414-Услуге мобилног телефон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82-231-066-1613238"/>
    <s v="Batch name"/>
    <s v="RSD"/>
    <s v="325950070004418351"/>
    <s v="Ulazni racun"/>
    <s v="221-Prоmеt rоbе i uslugа – finаlnа pоtrоšnjа"/>
    <n v="2421.91"/>
    <d v="2021-01-15T00:00:00"/>
    <s v="PREDUZE?E ZA TELEKOMUNIKACIJE TELEK"/>
    <s v="100002887"/>
    <s v="17162543"/>
    <d v="2021-01-1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4"/>
    <s v="415111-Накнаде трошкова за одвојен живот од породице"/>
    <x v="10"/>
    <s v="415000-НАКНАДЕ ТРОШКОВА ЗА ЗАПОСЛЕН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31/2021-09"/>
    <s v="Batch name"/>
    <s v="RSD"/>
    <s v="840000000000484837"/>
    <s v="Porez Odvojen zivot R Jaksa"/>
    <s v="254-Uplаtа pоrеzа i dоprinоsа pо оdbitku"/>
    <n v="7155.33"/>
    <d v="2021-04-26T00:00:00"/>
    <s v="MF-PORESKA UPRAVA"/>
    <s v="100020943"/>
    <s v="17862146"/>
    <d v="2021-04-2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5"/>
    <s v="PREVOZ ZA MAJ 2021. GODINE"/>
    <s v="RSD"/>
    <s v=""/>
    <s v="Isplata zarada"/>
    <s v="-"/>
    <n v="147680.79999999999"/>
    <d v="2021-04-29T00:00:00"/>
    <s v=""/>
    <s v=""/>
    <s v=""/>
    <d v="2021-04-2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2"/>
    <s v="414121-Боловање преко 30 дана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6"/>
    <s v="Bolovanje preko 30 dana - novembar 2020."/>
    <s v="RSD"/>
    <s v=""/>
    <s v="Isplata zarada"/>
    <s v="-"/>
    <n v="33139.64"/>
    <d v="2021-04-29T00:00:00"/>
    <s v=""/>
    <s v=""/>
    <s v=""/>
    <d v="2021-04-2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5"/>
    <s v="PREVOZ ZA MAJ 2021. GODINE"/>
    <s v="RSD"/>
    <s v=""/>
    <s v="Isplata zarada"/>
    <s v="-"/>
    <n v="270464.78000000003"/>
    <d v="2021-04-29T00:00:00"/>
    <s v=""/>
    <s v=""/>
    <s v=""/>
    <d v="2021-04-2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5"/>
    <s v="PREVOZ ZA MAJ 2021. GODINE"/>
    <s v="RSD"/>
    <s v=""/>
    <s v="Isplata zarada"/>
    <s v="-"/>
    <n v="427369.19"/>
    <d v="2021-04-29T00:00:00"/>
    <s v=""/>
    <s v=""/>
    <s v=""/>
    <d v="2021-04-2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5"/>
    <s v="PREVOZ ZA MAJ 2021. GODINE"/>
    <s v="RSD"/>
    <s v=""/>
    <s v="Isplata zarada"/>
    <s v="-"/>
    <n v="125890.7"/>
    <d v="2021-04-29T00:00:00"/>
    <s v=""/>
    <s v=""/>
    <s v=""/>
    <d v="2021-04-2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5"/>
    <s v="PREVOZ ZA MAJ 2021. GODINE"/>
    <s v="RSD"/>
    <s v=""/>
    <s v="Isplata zarada"/>
    <s v="-"/>
    <n v="91349.45"/>
    <d v="2021-04-29T00:00:00"/>
    <s v=""/>
    <s v=""/>
    <s v=""/>
    <d v="2021-04-2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5"/>
    <s v="PREVOZ ZA MAJ 2021. GODINE"/>
    <s v="RSD"/>
    <s v=""/>
    <s v="Isplata zarada"/>
    <s v="-"/>
    <n v="38480"/>
    <d v="2021-04-29T00:00:00"/>
    <s v=""/>
    <s v=""/>
    <s v=""/>
    <d v="2021-04-2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4/2021-02"/>
    <s v="Batch name"/>
    <s v="RSD"/>
    <s v="160540010020994964"/>
    <s v="Naknada troskova za sluzbeni put br: 32"/>
    <s v="241-Nеоpоrеzivа primаnjа zаpоslеnih"/>
    <n v="150"/>
    <d v="2021-03-25T00:00:00"/>
    <s v="BAJKANOVIC VINKO"/>
    <s v=""/>
    <s v="2804961122626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31/2021-02"/>
    <s v="Batch name"/>
    <s v="RSD"/>
    <s v="250117000114155005"/>
    <s v="Naknada troskova za sluzbeni put br: 43"/>
    <s v="241-Nеоpоrеzivа primаnjа zаpоslеnih"/>
    <n v="75"/>
    <d v="2021-03-25T00:00:00"/>
    <s v="Jelena Božić"/>
    <s v=""/>
    <s v="2307982778617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25/2021-02"/>
    <s v="Batch name"/>
    <s v="RSD"/>
    <s v="330630010399240619"/>
    <s v="Naknada troskova za sluzbeni put br: 45"/>
    <s v="241-Nеоpоrеzivа primаnjа zаpоslеnih"/>
    <n v="75"/>
    <d v="2021-03-25T00:00:00"/>
    <s v="MILAN ŠTETIĆ"/>
    <s v=""/>
    <s v="0101962350616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19/2021-02"/>
    <s v="Batch name"/>
    <s v="RSD"/>
    <s v="205900101872687329"/>
    <s v="Naknada troskova za sluzbeni put br: 33"/>
    <s v="241-Nеоpоrеzivа primаnjа zаpоslеnih"/>
    <n v="150"/>
    <d v="2021-03-25T00:00:00"/>
    <s v="Opančina Rajka"/>
    <s v=""/>
    <s v="1806962725013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0"/>
    <s v="KONAČNI OBRAČUN ZA SEPTEMBAR 2020. II"/>
    <s v="RSD"/>
    <s v=""/>
    <s v="Isplata zarada"/>
    <s v="-"/>
    <n v="204.09"/>
    <d v="2021-03-29T00:00:00"/>
    <s v=""/>
    <s v=""/>
    <s v="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0"/>
    <s v="KONAČNI OBRAČUN ZA SEPTEMBAR 2020. II"/>
    <s v="RSD"/>
    <s v=""/>
    <s v="Isplata zarada"/>
    <s v="-"/>
    <n v="498.79"/>
    <d v="2021-03-29T00:00:00"/>
    <s v=""/>
    <s v=""/>
    <s v="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0"/>
    <s v="KONAČNI OBRAČUN ZA SEPTEMBAR 2020. II"/>
    <s v="RSD"/>
    <s v=""/>
    <s v="Isplata zarada"/>
    <s v="-"/>
    <n v="223.37"/>
    <d v="2021-03-29T00:00:00"/>
    <s v=""/>
    <s v=""/>
    <s v="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0"/>
    <s v="KONAČNI OBRAČUN ZA SEPTEMBAR 2020. II"/>
    <s v="RSD"/>
    <s v=""/>
    <s v="Isplata zarada"/>
    <s v="-"/>
    <n v="4133.22"/>
    <d v="2021-03-29T00:00:00"/>
    <s v=""/>
    <s v=""/>
    <s v="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9"/>
    <s v="KONAČNI OBRAČUN ZA DECEMBAR 2020.  II"/>
    <s v="RSD"/>
    <s v=""/>
    <s v="Isplata zarada"/>
    <s v="-"/>
    <n v="525.32000000000005"/>
    <d v="2021-03-29T00:00:00"/>
    <s v=""/>
    <s v=""/>
    <s v="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9"/>
    <s v="KONAČNI OBRAČUN ZA DECEMBAR 2020.  II"/>
    <s v="RSD"/>
    <s v=""/>
    <s v="Isplata zarada"/>
    <s v="-"/>
    <n v="10490.09"/>
    <d v="2021-03-29T00:00:00"/>
    <s v=""/>
    <s v=""/>
    <s v="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9"/>
    <s v="KONAČNI OBRAČUN ZA DECEMBAR 2020.  II"/>
    <s v="RSD"/>
    <s v=""/>
    <s v="Isplata zarada"/>
    <s v="-"/>
    <n v="1266.77"/>
    <d v="2021-03-29T00:00:00"/>
    <s v=""/>
    <s v=""/>
    <s v="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9"/>
    <s v="KONAČNI OBRAČUN ZA DECEMBAR 2020.  II"/>
    <s v="RSD"/>
    <s v=""/>
    <s v="Isplata zarada"/>
    <s v="-"/>
    <n v="567.29"/>
    <d v="2021-03-29T00:00:00"/>
    <s v=""/>
    <s v=""/>
    <s v="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1"/>
    <s v="KONAČNI OBRAČUN ZA JANUAR 2021.  II"/>
    <s v="RSD"/>
    <s v=""/>
    <s v="Isplata zarada"/>
    <s v="-"/>
    <n v="477.18"/>
    <d v="2021-03-29T00:00:00"/>
    <s v=""/>
    <s v=""/>
    <s v="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1"/>
    <s v="KONAČNI OBRAČUN ZA JANUAR 2021.  II"/>
    <s v="RSD"/>
    <s v=""/>
    <s v="Isplata zarada"/>
    <s v="-"/>
    <n v="847.58"/>
    <d v="2021-03-29T00:00:00"/>
    <s v=""/>
    <s v=""/>
    <s v="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1"/>
    <s v="KONAČNI OBRAČUN ZA JANUAR 2021.  II"/>
    <s v="RSD"/>
    <s v=""/>
    <s v="Isplata zarada"/>
    <s v="-"/>
    <n v="379.57"/>
    <d v="2021-03-29T00:00:00"/>
    <s v=""/>
    <s v=""/>
    <s v="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1"/>
    <s v="KONAČNI OBRAČUN ZA JANUAR 2021.  II"/>
    <s v="RSD"/>
    <s v=""/>
    <s v="Isplata zarada"/>
    <s v="-"/>
    <n v="6893.04"/>
    <d v="2021-03-29T00:00:00"/>
    <s v=""/>
    <s v=""/>
    <s v="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22/2021-02"/>
    <s v="Batch name"/>
    <s v="RSD"/>
    <s v="205900101872687329"/>
    <s v="Naknada troskova za sluzbeni put br: 34"/>
    <s v="241-Nеоpоrеzivа primаnjа zаpоslеnih"/>
    <n v="150"/>
    <d v="2021-03-25T00:00:00"/>
    <s v="Opančina Rajka"/>
    <s v=""/>
    <s v="1806962725013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16/1/2020"/>
    <s v="Batch name"/>
    <s v="RSD"/>
    <s v="155000000001442691"/>
    <s v="subvencije za elektricna vozila"/>
    <s v="227-Subvеnciје"/>
    <n v="293931.75"/>
    <d v="2021-03-29T00:00:00"/>
    <s v="&quot;TECHNO MK AUTO&quot;  DOO DRUSTVO ZA PR"/>
    <s v="105846534"/>
    <s v="20467339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6"/>
    <s v="414314-Помоћ у случају смрти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17/2021-09"/>
    <s v="Batch name"/>
    <s v="RSD"/>
    <s v="840000000000484837"/>
    <s v="porez Solidarna pomoc B Filipovic"/>
    <s v="254-Uplаtа pоrеzа i dоprinоsа pо оdbitku"/>
    <n v="6832"/>
    <d v="2021-03-31T00:00:00"/>
    <s v="MF-PORESKA UPRAVA"/>
    <s v="100020943"/>
    <s v="17862146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6"/>
    <s v="414314-Помоћ у случају смрти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19/2021-09"/>
    <s v="Batch name"/>
    <s v="RSD"/>
    <s v="840000000000484837"/>
    <s v="Porez Solidarna pomoc B Milenkovic"/>
    <s v="254-Uplаtа pоrеzа i dоprinоsа pо оdbitku"/>
    <n v="6832"/>
    <d v="2021-03-31T00:00:00"/>
    <s v="MF-PORESKA UPRAVA"/>
    <s v="100020943"/>
    <s v="17862146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5"/>
    <s v="4008-Смањење загађења ваздуха у Србији  пореклом из индивидуалних извора - ложишта (куће и самосталне заједнице)"/>
    <s v="01"/>
    <s v="01-Општи приходи и примања буџета"/>
    <s v="560"/>
    <s v="560-Заштита животне средине некласификована на"/>
    <s v="401-00-366/21-03"/>
    <s v="Batch name"/>
    <s v="RSD"/>
    <s v="840000073315484326"/>
    <s v="-"/>
    <s v="253-Uplаtа јаvnih prihоdа izuzеv pоrеzа i dоprinоsа pо оdbitku"/>
    <n v="80000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03/21-03"/>
    <s v="Batch name"/>
    <s v="RSD"/>
    <s v="840000073315484326"/>
    <s v="-"/>
    <s v="253-Uplаtа јаvnih prihоdа izuzеv pоrеzа i dоprinоsа pо оdbitku"/>
    <n v="150000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48/21-04"/>
    <s v="Batch name"/>
    <s v="RSD"/>
    <s v="840000073315484326"/>
    <s v="Sufinansiranje projekta posumljavanja"/>
    <s v="253-Uplаtа јаvnih prihоdа izuzеv pоrеzа i dоprinоsа pо оdbitku"/>
    <n v="10332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8"/>
    <s v="463241-Капитални трансфери нивоу општина"/>
    <x v="11"/>
    <s v="463000-ТРАНСФЕРИ ОСТАЛИМ НИВОИМА ВЛАСТИ"/>
    <x v="2"/>
    <s v="0406-Интегрисано управљање отпадом, отпадним водама, хемикалијама и биоцидним производима"/>
    <x v="6"/>
    <s v="0005-Реализација пројеката изградње система управљања отпадом"/>
    <s v="01"/>
    <s v="01-Општи приходи и примања буџета"/>
    <s v="560"/>
    <s v="560-Заштита животне средине некласификована на"/>
    <s v="401-00-233/2021-08"/>
    <s v="Batch name"/>
    <s v="RSD"/>
    <s v="840000073325184326"/>
    <s v="-"/>
    <s v="253-Uplаtа јаvnih prihоdа izuzеv pоrеzа i dоprinоsа pо оdbitku"/>
    <n v="160000000"/>
    <d v="2021-03-26T00:00:00"/>
    <s v="KAP.NAM.TRANS-OD REP.U KORIST.OPS"/>
    <s v="103964453"/>
    <s v="17862146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36/21-04"/>
    <s v="Batch name"/>
    <s v="RSD"/>
    <s v="840000073315484326"/>
    <s v="Sufinansiranje projekta posumljavanja"/>
    <s v="253-Uplаtа јаvnih prihоdа izuzеv pоrеzа i dоprinоsа pо оdbitku"/>
    <n v="115566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60/21-04"/>
    <s v="Batch name"/>
    <s v="RSD"/>
    <s v="840000073315484326"/>
    <s v="Sufinansiranje projekta posumljavanja"/>
    <s v="253-Uplаtа јаvnih prihоdа izuzеv pоrеzа i dоprinоsа pо оdbitku"/>
    <n v="1998685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63/21-04"/>
    <s v="Batch name"/>
    <s v="RSD"/>
    <s v="840000073315484326"/>
    <s v="Sufinansiranje projekta posumljavanja"/>
    <s v="253-Uplаtа јаvnih prihоdа izuzеv pоrеzа i dоprinоsа pо оdbitku"/>
    <n v="1125464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31/21-04"/>
    <s v="Batch name"/>
    <s v="RSD"/>
    <s v="840000073315484326"/>
    <s v="Sufinansiranje projekta posumljavanja"/>
    <s v="253-Uplаtа јаvnih prihоdа izuzеv pоrеzа i dоprinоsа pо оdbitku"/>
    <n v="13000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68/21-04"/>
    <s v="Batch name"/>
    <s v="RSD"/>
    <s v="840000073315484326"/>
    <s v="Sufinansiranje projekta posumljavanja"/>
    <s v="253-Uplаtа јаvnih prihоdа izuzеv pоrеzа i dоprinоsа pо оdbitku"/>
    <n v="3830668.8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52/21-04"/>
    <s v="Batch name"/>
    <s v="RSD"/>
    <s v="840000073315484326"/>
    <s v="Sufinansiranje projekta posumljavanja"/>
    <s v="253-Uplаtа јаvnih prihоdа izuzеv pоrеzа i dоprinоsа pо оdbitku"/>
    <n v="22000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90/21-03"/>
    <s v="Batch name"/>
    <s v="RSD"/>
    <s v="840000073315484326"/>
    <s v="-"/>
    <s v="253-Uplаtа јаvnih prihоdа izuzеv pоrеzа i dоprinоsа pо оdbitku"/>
    <n v="13000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97/2021-04"/>
    <s v="Batch name"/>
    <s v="RSD"/>
    <s v="840000000003372333"/>
    <s v="-"/>
    <s v="227-Subvеnciје"/>
    <n v="16200000"/>
    <d v="2021-03-31T00:00:00"/>
    <s v="JAVNO PREDUZECE &quot;NACIONALNI PARK DJ"/>
    <s v="100624453"/>
    <s v="07360231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40/2021-04"/>
    <s v="Batch name"/>
    <s v="RSD"/>
    <s v="840000001255176345"/>
    <s v="-"/>
    <s v="227-Subvеnciје"/>
    <n v="3495000"/>
    <d v="2021-03-31T00:00:00"/>
    <s v="PLANINARSKI KLUB KAMENA GORA"/>
    <s v="101618209"/>
    <s v="07283253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93/2021-04"/>
    <s v="Batch name"/>
    <s v="RSD"/>
    <s v="840000000118166498"/>
    <s v="-"/>
    <s v="227-Subvеnciје"/>
    <n v="3260000"/>
    <d v="2021-03-31T00:00:00"/>
    <s v="VOJNA USTANOVA &quot;MOROVIC&quot;"/>
    <s v="108341446"/>
    <s v="17864912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8"/>
    <s v="PREVOZ ZA APRIL 2021. GODINE"/>
    <s v="RSD"/>
    <s v=""/>
    <s v="Isplata zarada"/>
    <s v="-"/>
    <n v="176342"/>
    <d v="2021-03-31T00:00:00"/>
    <s v=""/>
    <s v=""/>
    <s v="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8"/>
    <s v="PREVOZ ZA APRIL 2021. GODINE"/>
    <s v="RSD"/>
    <s v=""/>
    <s v="Isplata zarada"/>
    <s v="-"/>
    <n v="273901.34000000003"/>
    <d v="2021-03-31T00:00:00"/>
    <s v=""/>
    <s v=""/>
    <s v="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8"/>
    <s v="PREVOZ ZA APRIL 2021. GODINE"/>
    <s v="RSD"/>
    <s v=""/>
    <s v="Isplata zarada"/>
    <s v="-"/>
    <n v="395779.05"/>
    <d v="2021-03-31T00:00:00"/>
    <s v=""/>
    <s v=""/>
    <s v="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8"/>
    <s v="PREVOZ ZA APRIL 2021. GODINE"/>
    <s v="RSD"/>
    <s v=""/>
    <s v="Isplata zarada"/>
    <s v="-"/>
    <n v="131746.60999999999"/>
    <d v="2021-03-31T00:00:00"/>
    <s v=""/>
    <s v=""/>
    <s v="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8"/>
    <s v="PREVOZ ZA APRIL 2021. GODINE"/>
    <s v="RSD"/>
    <s v=""/>
    <s v="Isplata zarada"/>
    <s v="-"/>
    <n v="96094.45"/>
    <d v="2021-03-31T00:00:00"/>
    <s v=""/>
    <s v=""/>
    <s v="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8"/>
    <s v="PREVOZ ZA APRIL 2021. GODINE"/>
    <s v="RSD"/>
    <s v=""/>
    <s v="Isplata zarada"/>
    <s v="-"/>
    <n v="37076"/>
    <d v="2021-03-31T00:00:00"/>
    <s v=""/>
    <s v=""/>
    <s v="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413/2021-04"/>
    <s v="Batch name"/>
    <s v="RSD"/>
    <s v="840000000180176464"/>
    <s v="-"/>
    <s v="227-Subvеnciје"/>
    <n v="1500000"/>
    <d v="2021-03-24T00:00:00"/>
    <s v="CENTAR ZA KULTURU &quot;VUK KARADZIC&quot; LO"/>
    <s v="101190313"/>
    <s v="17225634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37/21-04"/>
    <s v="Batch name"/>
    <s v="RSD"/>
    <s v="840000073315484326"/>
    <s v="Sufinansiranje projekta posumljavanja"/>
    <s v="253-Uplаtа јаvnih prihоdа izuzеv pоrеzа i dоprinоsа pо оdbitku"/>
    <n v="3200000"/>
    <d v="2021-04-07T00:00:00"/>
    <s v="TEK.NAM.TRANS  OD REP.U KORIST.OPS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61/21-04"/>
    <s v="Batch name"/>
    <s v="RSD"/>
    <s v="840000073315484326"/>
    <s v="sufinansiranje projekta posumljavanja"/>
    <s v="253-Uplаtа јаvnih prihоdа izuzеv pоrеzа i dоprinоsа pо оdbitku"/>
    <n v="2000000"/>
    <d v="2021-04-07T00:00:00"/>
    <s v="TEK.NAM.TRANS  OD REP.U KORIST.OPS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68/1/2021"/>
    <s v="Batch name"/>
    <s v="RSD"/>
    <s v="325950060001962069"/>
    <s v="subvencije za elektricna vozila"/>
    <s v="227-Subvеnciје"/>
    <n v="587865.5"/>
    <d v="2021-04-07T00:00:00"/>
    <s v="HYUNDAI SRBIJA DOO BEOGRAD"/>
    <s v="109030561"/>
    <s v="21114804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09/2021-02"/>
    <s v="Batch name"/>
    <s v="RSD"/>
    <s v="105000000215811740"/>
    <s v="Ugovor o delu br.: 18"/>
    <s v="249-Оstаli prihоdi fizičkih licа"/>
    <n v="16000"/>
    <d v="2021-04-02T00:00:00"/>
    <s v="Aleksandar Petrovic"/>
    <s v=""/>
    <s v="2104962710090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09/2021-02"/>
    <s v="Batch name"/>
    <s v="RSD"/>
    <s v="200000002290131125"/>
    <s v="Ugovor o delu br.: 20"/>
    <s v="249-Оstаli prihоdi fizičkih licа"/>
    <n v="16000"/>
    <d v="2021-04-02T00:00:00"/>
    <s v="Јелена Секуловић"/>
    <s v=""/>
    <s v="1910967715042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0867/2021"/>
    <s v="Batch name"/>
    <s v="RSD"/>
    <s v="840000003097184520"/>
    <s v="Ulazni racun"/>
    <s v="253-Uplаtа јаvnih prihоdа izuzеv pоrеzа i dоprinоsа pо оdbitku"/>
    <n v="2529"/>
    <d v="2021-03-30T00:00:00"/>
    <s v="UPRAVA ZA ZAJEDNICKE POSLOVE REPUBL"/>
    <s v="102199617"/>
    <s v="07001401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5"/>
    <s v="254-Uplаtа pоrеzа i dоprinоsа pо оdbitku"/>
    <n v="4025.16"/>
    <d v="2021-04-02T00:00:00"/>
    <s v="MF-PORESKA UPRAVA"/>
    <s v="100020943"/>
    <s v="1786214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6"/>
    <s v="254-Uplаtа pоrеzа i dоprinоsа pо оdbitku"/>
    <n v="4025.16"/>
    <d v="2021-04-02T00:00:00"/>
    <s v="MF-PORESKA UPRAVA"/>
    <s v="100020943"/>
    <s v="1786214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6"/>
    <s v="254-Uplаtа pоrеzа i dоprinоsа pо оdbitku"/>
    <n v="5132.07"/>
    <d v="2021-04-02T00:00:00"/>
    <s v="MF-PORESKA UPRAVA"/>
    <s v="100020943"/>
    <s v="1786214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7"/>
    <s v="254-Uplаtа pоrеzа i dоprinоsа pо оdbitku"/>
    <n v="5132.07"/>
    <d v="2021-04-02T00:00:00"/>
    <s v="MF-PORESKA UPRAVA"/>
    <s v="100020943"/>
    <s v="1786214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8"/>
    <s v="254-Uplаtа pоrеzа i dоprinоsа pо оdbitku"/>
    <n v="4025.16"/>
    <d v="2021-04-02T00:00:00"/>
    <s v="MF-PORESKA UPRAVA"/>
    <s v="100020943"/>
    <s v="1786214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9"/>
    <s v="254-Uplаtа pоrеzа i dоprinоsа pо оdbitku"/>
    <n v="5132.07"/>
    <d v="2021-04-02T00:00:00"/>
    <s v="MF-PORESKA UPRAVA"/>
    <s v="100020943"/>
    <s v="1786214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20"/>
    <s v="254-Uplаtа pоrеzа i dоprinоsа pо оdbitku"/>
    <n v="4025.16"/>
    <d v="2021-04-02T00:00:00"/>
    <s v="MF-PORESKA UPRAVA"/>
    <s v="100020943"/>
    <s v="1786214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132/1/2020"/>
    <s v="Batch name"/>
    <s v="RSD"/>
    <s v="275000022001620552"/>
    <s v="subvencije za elektricna vozila"/>
    <s v="227-Subvеnciје"/>
    <n v="293958"/>
    <d v="2021-04-07T00:00:00"/>
    <s v="DRU?TVO ZA PRODAJU VOZILA I MOTORNI"/>
    <s v="103625766"/>
    <s v="17590839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ITSBGIF21/00041"/>
    <s v="Batch name"/>
    <s v="RSD"/>
    <s v="160000000032004353"/>
    <s v="Ulazni racun"/>
    <s v="221-Prоmеt rоbе i uslugа – finаlnа pоtrоšnjа"/>
    <n v="523252.8"/>
    <d v="2021-03-26T00:00:00"/>
    <s v="ITS NETWORK D.O.O. BEOGRAD"/>
    <s v="106114404"/>
    <s v="20533331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69/2021-02"/>
    <s v="Batch name"/>
    <s v="RSD"/>
    <s v="160510010035965310"/>
    <s v="Ugovor o delu br.: 11"/>
    <s v="249-Оstаli prihоdi fizičkih licа"/>
    <n v="16000"/>
    <d v="2021-03-26T00:00:00"/>
    <s v="Светлана Полавдер"/>
    <s v=""/>
    <s v="1609965787818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4"/>
    <s v="415111-Накнаде трошкова за одвојен живот од породице"/>
    <x v="10"/>
    <s v="415000-НАКНАДЕ ТРОШКОВА ЗА ЗАПОСЛЕН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4-1771/2021"/>
    <s v="Batch name"/>
    <s v="RSD"/>
    <s v="840000000000484837"/>
    <s v="porez Odvojen zivot R Jaksa feb"/>
    <s v="254-Uplаtа pоrеzа i dоprinоsа pо оdbitku"/>
    <n v="3990.16"/>
    <d v="2021-03-26T00:00:00"/>
    <s v="MF-PORESKA UPRAVA"/>
    <s v="10002094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82/1/2020"/>
    <s v="Batch name"/>
    <s v="RSD"/>
    <s v="275000022001620552"/>
    <s v="subvencije za elektricna vozila"/>
    <s v="227-Subvеnciје"/>
    <n v="411527.55"/>
    <d v="2021-04-06T00:00:00"/>
    <s v="DRU?TVO ZA PRODAJU VOZILA I MOTORNI"/>
    <s v="103625766"/>
    <s v="17590839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16/2021-04"/>
    <s v="Batch name"/>
    <s v="RSD"/>
    <s v="840000000100076483"/>
    <s v="-"/>
    <s v="227-Subvеnciје"/>
    <n v="1940000"/>
    <d v="2021-03-31T00:00:00"/>
    <s v="TURISTICKA ORGANIZACIJA &quot;ZLATIBOR&quot;"/>
    <s v="101074764"/>
    <s v="17034693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412/2021-04"/>
    <s v="Batch name"/>
    <s v="RSD"/>
    <s v="840000000055176347"/>
    <s v="-"/>
    <s v="227-Subvеnciје"/>
    <n v="2820000"/>
    <d v="2021-03-31T00:00:00"/>
    <s v="UDRUZENJE SPORTSKIH RIBOLOVACA &quot;DEL"/>
    <s v="102730061"/>
    <s v="0878246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22/2021-04"/>
    <s v="Batch name"/>
    <s v="RSD"/>
    <s v="840000000103374386"/>
    <s v="-"/>
    <s v="227-Subvеnciје"/>
    <n v="700000"/>
    <d v="2021-03-31T00:00:00"/>
    <s v="JAVNO PREDUZECE DIREKCIJA ZA IZGRAD"/>
    <s v="100619347"/>
    <s v="0611849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3"/>
    <s v="254-Uplаtа pоrеzа i dоprinоsа pо оdbitku"/>
    <n v="26429.29"/>
    <d v="2021-03-09T00:00:00"/>
    <s v="MF-PORESKA UPRAVA"/>
    <s v="100020943"/>
    <s v="1786214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3"/>
    <s v="254-Uplаtа pоrеzа i dоprinоsа pо оdbitku"/>
    <n v="432484.63"/>
    <d v="2021-03-09T00:00:00"/>
    <s v="MF-PORESKA UPRAVA"/>
    <s v="100020943"/>
    <s v="1786214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3"/>
    <s v="254-Uplаtа pоrеzа i dоprinоsа pо оdbitku"/>
    <n v="181480.58"/>
    <d v="2021-03-09T00:00:00"/>
    <s v="MF-PORESKA UPRAVA"/>
    <s v="100020943"/>
    <s v="1786214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0560/2021"/>
    <s v="Batch name"/>
    <s v="RSD"/>
    <s v="840000003097184520"/>
    <s v="Ulazni racun"/>
    <s v="253-Uplаtа јаvnih prihоdа izuzеv pоrеzа i dоprinоsа pо оdbitku"/>
    <n v="29987"/>
    <d v="2021-03-02T00:00:00"/>
    <s v="UPRAVA ZA ZAJEDNICKE POSLOVE REPUBL"/>
    <s v="102199617"/>
    <s v="07001401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4/2021-09"/>
    <s v="Batch name"/>
    <s v="RSD"/>
    <s v="170001019172700058"/>
    <s v="PPP Ugovori 2020 br.: 3"/>
    <s v="240-Zаrаdе i drugа primаnjа zаpоslеnih"/>
    <n v="55000"/>
    <d v="2021-03-09T00:00:00"/>
    <s v="jelena lovre"/>
    <s v=""/>
    <s v="0308992715221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4/2021-09"/>
    <s v="Batch name"/>
    <s v="RSD"/>
    <s v="205900102068669233"/>
    <s v="PPP Ugovori 2020 br.: 3"/>
    <s v="240-Zаrаdе i drugа primаnjа zаpоslеnih"/>
    <n v="44000"/>
    <d v="2021-03-09T00:00:00"/>
    <s v="Сања Ђорђевић"/>
    <s v=""/>
    <s v="1801989715190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/1/2021-09"/>
    <s v="Batch name"/>
    <s v="RSD"/>
    <s v="265000000532339887"/>
    <s v="PPP Ugovori 2020 br.: 3"/>
    <s v="240-Zаrаdе i drugа primаnjа zаpоslеnih"/>
    <n v="47000"/>
    <d v="2021-03-09T00:00:00"/>
    <s v="DARINKA BORCEVIC"/>
    <s v=""/>
    <s v="250399178502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7/2021-09"/>
    <s v="Batch name"/>
    <s v="RSD"/>
    <s v="160530010206729221"/>
    <s v="PPP Ugovori 2020 br.: 3"/>
    <s v="240-Zаrаdе i drugа primаnjа zаpоslеnih"/>
    <n v="39000"/>
    <d v="2021-03-09T00:00:00"/>
    <s v="Горан Сајић"/>
    <s v=""/>
    <s v="0104981710061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/2021-09"/>
    <s v="Batch name"/>
    <s v="RSD"/>
    <s v="160510010030024157"/>
    <s v="PPP Ugovori 2020 br.: 3"/>
    <s v="240-Zаrаdе i drugа primаnjа zаpоslеnih"/>
    <n v="55000"/>
    <d v="2021-03-09T00:00:00"/>
    <s v="Lucic Rusovic Gordana"/>
    <s v=""/>
    <s v="2703963135015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2/2021-09"/>
    <s v="Batch name"/>
    <s v="RSD"/>
    <s v="160510010069435548"/>
    <s v="PPP Ugovori 2020 br.: 3"/>
    <s v="240-Zаrаdе i drugа primаnjа zаpоslеnih"/>
    <n v="55000"/>
    <d v="2021-03-09T00:00:00"/>
    <s v="Милена Ранковић"/>
    <s v=""/>
    <s v="2601985715107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4850F664-II Z 1-21"/>
    <s v=""/>
    <s v="RSD"/>
    <s v="170001018203700419"/>
    <s v="PN999F2021 0029893959P664-II Z 1-21"/>
    <s v="290-Drugе trаnsаkciје"/>
    <n v="1270622.27"/>
    <d v="2021-03-11T00:00:00"/>
    <s v="RADE JEVTIC DOSITEJA OBRADOVICA 036"/>
    <s v=""/>
    <s v="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4850F664-II Z 1-21"/>
    <s v=""/>
    <s v="RSD"/>
    <s v="170001018203700419"/>
    <s v="PN999F2021 0029893961P664-II Z 1-21"/>
    <s v="290-Drugе trаnsаkciје"/>
    <n v="505627.65"/>
    <d v="2021-03-11T00:00:00"/>
    <s v="RADE JEVTIC DOSITEJA OBRADOVICA 036"/>
    <s v=""/>
    <s v="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4850F664-II Z 1-21"/>
    <s v=""/>
    <s v="RSD"/>
    <s v="170001018203700419"/>
    <s v="PN999F2021 0029893962P664-II Z 1-21"/>
    <s v="290-Drugе trаnsаkciје"/>
    <n v="406502.69"/>
    <d v="2021-03-11T00:00:00"/>
    <s v="RADE JEVTIC DOSITEJA OBRADOVICA 036"/>
    <s v=""/>
    <s v="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4850F664-II Z 1-21"/>
    <s v=""/>
    <s v="RSD"/>
    <s v="170001018203700419"/>
    <s v="PN999F2021 0029893963P664-II Z 1-21"/>
    <s v="290-Drugе trаnsаkciје"/>
    <n v="517660.89"/>
    <d v="2021-03-11T00:00:00"/>
    <s v="RADE JEVTIC DOSITEJA OBRADOVICA 036"/>
    <s v=""/>
    <s v="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4850F664-II Z 1-21"/>
    <s v=""/>
    <s v="RSD"/>
    <s v="980000000000060661"/>
    <s v="PN999P2021 0029893965P664-II Z 1-21"/>
    <s v="290-Drugе trаnsаkciје"/>
    <n v="8691.26"/>
    <d v="2021-03-11T00:00:00"/>
    <s v="RA UN SEKTORA ZA PRINUDNU NAPLATU K"/>
    <s v="100041150"/>
    <s v="07007965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8/2021-09"/>
    <s v="Batch name"/>
    <s v="RSD"/>
    <s v="165000700870120759"/>
    <s v="PPP Ugovori 2020 br.: 3"/>
    <s v="240-Zаrаdе i drugа primаnjа zаpоslеnih"/>
    <n v="44000"/>
    <d v="2021-03-09T00:00:00"/>
    <s v="Jелена Дабић"/>
    <s v=""/>
    <s v="0407979715024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1"/>
    <s v="254-Uplаtа pоrеzа i dоprinоsа pо оdbitku"/>
    <n v="7547.17"/>
    <d v="2021-03-08T00:00:00"/>
    <s v="MF-PORESKA UPRAVA"/>
    <s v="100020943"/>
    <s v="17862146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2"/>
    <s v="254-Uplаtа pоrеzа i dоprinоsа pо оdbitku"/>
    <n v="18113.21"/>
    <d v="2021-03-08T00:00:00"/>
    <s v="MF-PORESKA UPRAVA"/>
    <s v="100020943"/>
    <s v="17862146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2"/>
    <s v="254-Uplаtа pоrеzа i dоprinоsа pо оdbitku"/>
    <n v="23094.34"/>
    <d v="2021-03-08T00:00:00"/>
    <s v="MF-PORESKA UPRAVA"/>
    <s v="100020943"/>
    <s v="17862146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5/2021-09"/>
    <s v="Batch name"/>
    <s v="RSD"/>
    <s v="325930060033715049"/>
    <s v="PPP Ugovori 2020 br.: 3"/>
    <s v="240-Zаrаdе i drugа primаnjа zаpоslеnih"/>
    <n v="50000"/>
    <d v="2021-03-09T00:00:00"/>
    <s v="БОЈАНА ГАЈИЋ"/>
    <s v=""/>
    <s v="0905981785021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4850F664-II Z 1-21"/>
    <s v=""/>
    <s v="RSD"/>
    <s v="160510010232784809"/>
    <s v="PN999F2021 0029893957P664-II Z 1-21"/>
    <s v="290-Drugе trаnsаkciје"/>
    <n v="211205.9"/>
    <d v="2021-03-11T00:00:00"/>
    <s v="SA A FILIPOVI PE E MILOSAVLJEVI A 5"/>
    <s v=""/>
    <s v="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4850F664-II Z 1-21"/>
    <s v=""/>
    <s v="RSD"/>
    <s v="170001018203700419"/>
    <s v="PN999F2021 0029893958P664-II Z 1-21"/>
    <s v="290-Drugе trаnsаkciје"/>
    <n v="494130.87"/>
    <d v="2021-03-11T00:00:00"/>
    <s v="RADE JEVTIC DOSITEJA OBRADOVICA 036"/>
    <s v=""/>
    <s v="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9/2021-09"/>
    <s v="Batch name"/>
    <s v="RSD"/>
    <s v="160510010080879220"/>
    <s v="PPP Ugovori 2020 br.: 3"/>
    <s v="240-Zаrаdе i drugа primаnjа zаpоslеnih"/>
    <n v="51000"/>
    <d v="2021-03-09T00:00:00"/>
    <s v="marija mijajlovic"/>
    <s v=""/>
    <s v="0909987715160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5/2021-09"/>
    <s v="Batch name"/>
    <s v="RSD"/>
    <s v="160510010334320044"/>
    <s v="PPP Ugovori 2020 br.: 3"/>
    <s v="240-Zаrаdе i drugа primаnjа zаpоslеnih"/>
    <n v="61000"/>
    <d v="2021-03-09T00:00:00"/>
    <s v="Latković Branislav"/>
    <s v=""/>
    <s v="2708955710142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/2020-09"/>
    <s v="Batch name"/>
    <s v="RSD"/>
    <s v="160600000002614005"/>
    <s v="PPP Ugovori 2020 br.: 3"/>
    <s v="240-Zаrаdе i drugа primаnjа zаpоslеnih"/>
    <n v="55000"/>
    <d v="2021-03-09T00:00:00"/>
    <s v="aleksandra stojanović"/>
    <s v=""/>
    <s v="1307995788928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2/2021-09"/>
    <s v="Batch name"/>
    <s v="RSD"/>
    <s v="160510010246460839"/>
    <s v="PPP Ugovori 2020 br.: 3"/>
    <s v="240-Zаrаdе i drugа primаnjа zаpоslеnih"/>
    <n v="60000"/>
    <d v="2021-03-09T00:00:00"/>
    <s v="JOVANA MATARUGA"/>
    <s v=""/>
    <s v="2001982785018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6/2021-09"/>
    <s v="Batch name"/>
    <s v="RSD"/>
    <s v="170001069829800026"/>
    <s v="PPP Ugovori 2020 br.: 3"/>
    <s v="240-Zаrаdе i drugа primаnjа zаpоslеnih"/>
    <n v="50000"/>
    <d v="2021-03-09T00:00:00"/>
    <s v="dusan ilic"/>
    <s v=""/>
    <s v="2603996770013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1/2021-09"/>
    <s v="Batch name"/>
    <s v="RSD"/>
    <s v="200000012148962708"/>
    <s v="PPP Ugovori 2020 br.: 3"/>
    <s v="240-Zаrаdе i drugа primаnjа zаpоslеnih"/>
    <n v="50000"/>
    <d v="2021-03-09T00:00:00"/>
    <s v="ana milovanovic"/>
    <s v=""/>
    <s v="0604988715053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0/2021-09"/>
    <s v="Batch name"/>
    <s v="RSD"/>
    <s v="360038166903866295"/>
    <s v="PPP Ugovori 2020 br.: 3"/>
    <s v="240-Zаrаdе i drugа primаnjа zаpоslеnih"/>
    <n v="55000"/>
    <d v="2021-03-09T00:00:00"/>
    <s v="tamara bogavac"/>
    <s v=""/>
    <s v="3105989795071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7"/>
    <s v="254-Uplаtа pоrеzа i dоprinоsа pо оdbitku"/>
    <n v="2566.04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312/2021-02"/>
    <s v="Batch name"/>
    <s v="RSD"/>
    <s v="200000001272263080"/>
    <s v="Ugovor o delu br.: 4"/>
    <s v="249-Оstаli prihоdi fizičkih licа"/>
    <n v="16000"/>
    <d v="2021-03-12T00:00:00"/>
    <s v="Милинко Радосављев"/>
    <s v=""/>
    <s v="2809959780812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312/2021-02"/>
    <s v="Batch name"/>
    <s v="RSD"/>
    <s v="160370010016353866"/>
    <s v="Ugovor o delu br.: 5"/>
    <s v="249-Оstаli prihоdi fizičkih licа"/>
    <n v="16000"/>
    <d v="2021-03-12T00:00:00"/>
    <s v="SIMIĆ LJILJANA"/>
    <s v=""/>
    <s v="2506972715113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6"/>
    <s v="254-Uplаtа pоrеzа i dоprinоsа pо оdbitku"/>
    <n v="5132.07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/2020-09"/>
    <s v="Batch name"/>
    <s v="RSD"/>
    <s v="160600000002614005"/>
    <s v="PPP Ugovori 2020 br.: 1"/>
    <s v="240-Zаrаdе i drugа primаnjа zаpоslеnih"/>
    <n v="21521.74"/>
    <d v="2021-01-12T00:00:00"/>
    <s v="aleksandra stojanović"/>
    <s v=""/>
    <s v="1307995788928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6/2020-09"/>
    <s v="Batch name"/>
    <s v="RSD"/>
    <s v="340000003246125979"/>
    <s v="PPP Ugovori 2020 br.: 1"/>
    <s v="240-Zаrаdе i drugа primаnjа zаpоslеnih"/>
    <n v="33478.26"/>
    <d v="2021-01-12T00:00:00"/>
    <s v="KAŠIKOVIĆ JELENA"/>
    <s v=""/>
    <s v="3107987715243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0/2020-09"/>
    <s v="Batch name"/>
    <s v="RSD"/>
    <s v="105000040505140719"/>
    <s v="PPP Ugovori 2020 br.: 1"/>
    <s v="240-Zаrаdе i drugа primаnjа zаpоslеnih"/>
    <n v="60000"/>
    <d v="2021-01-12T00:00:00"/>
    <s v="ANA ŠPIJUNOVIĆ"/>
    <s v=""/>
    <s v="2705990795038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1"/>
    <s v="424911-Остале специјализоване услуге"/>
    <x v="14"/>
    <s v="424000-СПЕЦИЈАЛИЗОВАНЕ УСЛУГЕ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021/000393"/>
    <s v="Batch name"/>
    <s v="RSD"/>
    <s v="840000000182566641"/>
    <s v="Ulazni racun"/>
    <s v="221-Prоmеt rоbе i uslugа – finаlnа pоtrоšnjа"/>
    <n v="10000"/>
    <d v="2021-03-11T00:00:00"/>
    <s v="UNIVERZITET U BEOGRADU - FAKULTET V"/>
    <s v="100266509"/>
    <s v="07002009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2"/>
    <s v="512222-Штампачи"/>
    <x v="15"/>
    <s v="512000-МАШИНЕ И ОПРЕ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BGIF21/1138"/>
    <s v="Batch name"/>
    <s v="RSD"/>
    <s v="330000003300051639"/>
    <s v="Ulazni racun"/>
    <s v="221-Prоmеt rоbе i uslugа – finаlnа pоtrоšnjа"/>
    <n v="724680"/>
    <d v="2021-03-08T00:00:00"/>
    <s v="AIGO BS DOO BEOGRAD"/>
    <s v="105362637"/>
    <s v="20362472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311/2021-02"/>
    <s v="Batch name"/>
    <s v="RSD"/>
    <s v="325930070356451460"/>
    <s v="Ugovor o delu br.: 9"/>
    <s v="249-Оstаli prihоdi fizičkih licа"/>
    <n v="8000"/>
    <d v="2021-03-12T00:00:00"/>
    <s v="Слађана Ђоковић"/>
    <s v=""/>
    <s v="26109777250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0/31-1/2020-"/>
    <s v="Batch name"/>
    <s v="RSD"/>
    <s v="200000010855389817"/>
    <s v="PPP Ugovori 2020 br.: 1"/>
    <s v="240-Zаrаdе i drugа primаnjа zаpоslеnih"/>
    <n v="50000"/>
    <d v="2021-01-12T00:00:00"/>
    <s v="Borivoje Uratarevic"/>
    <s v=""/>
    <s v="2808956710175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2"/>
    <s v="254-Uplаtа pоrеzа i dоprinоsа pо оdbitku"/>
    <n v="4025.16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-1/2020-09"/>
    <s v="Batch name"/>
    <s v="RSD"/>
    <s v="160510010030024157"/>
    <s v="PPP Ugovori 2020 br.: 1"/>
    <s v="240-Zаrаdе i drugа primаnjа zаpоslеnih"/>
    <n v="55000"/>
    <d v="2021-01-12T00:00:00"/>
    <s v="Lucic Rusovic Gordana"/>
    <s v=""/>
    <s v="2703963135015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9-1/2020-0"/>
    <s v="Batch name"/>
    <s v="RSD"/>
    <s v="275001951908904994"/>
    <s v="PPP Ugovori 2020 br.: 1"/>
    <s v="240-Zаrаdе i drugа primаnjа zаpоslеnih"/>
    <n v="50000"/>
    <d v="2021-01-12T00:00:00"/>
    <s v="JELENA REBIĆ"/>
    <s v=""/>
    <s v="110798613653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28-1/2020-0"/>
    <s v="Batch name"/>
    <s v="RSD"/>
    <s v="165000700870120759"/>
    <s v="PPP Ugovori 2020 br.: 1"/>
    <s v="240-Zаrаdе i drugа primаnjа zаpоslеnih"/>
    <n v="44000"/>
    <d v="2021-01-12T00:00:00"/>
    <s v="Jелена Дабић"/>
    <s v=""/>
    <s v="0407979715024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0/30-1/2020-"/>
    <s v="Batch name"/>
    <s v="RSD"/>
    <s v="200000001187279440"/>
    <s v="PPP Ugovori 2020 br.: 1"/>
    <s v="240-Zаrаdе i drugа primаnjа zаpоslеnih"/>
    <n v="70000"/>
    <d v="2021-01-12T00:00:00"/>
    <s v="Dragan Boršo"/>
    <s v=""/>
    <s v="300594571023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29-1/2020-0"/>
    <s v="Batch name"/>
    <s v="RSD"/>
    <s v="160510010334320044"/>
    <s v="PPP Ugovori 2020 br.: 1"/>
    <s v="240-Zаrаdе i drugа primаnjа zаpоslеnih"/>
    <n v="61000"/>
    <d v="2021-01-12T00:00:00"/>
    <s v="Latković Branislav"/>
    <s v=""/>
    <s v="2708955710142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9/4-2/2019-0"/>
    <s v="Batch name"/>
    <s v="RSD"/>
    <s v="205900100299670630"/>
    <s v="PPP Ugovori 2020 br.: 1"/>
    <s v="240-Zаrаdе i drugа primаnjа zаpоslеnih"/>
    <n v="60000"/>
    <d v="2021-01-12T00:00:00"/>
    <s v="vanja igracev"/>
    <s v=""/>
    <s v="0708987845018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"/>
    <s v="254-Uplаtа pоrеzа i dоprinоsа pо оdbitku"/>
    <n v="5132.07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9-1/2020-09"/>
    <s v="Batch name"/>
    <s v="RSD"/>
    <s v="205900102068669233"/>
    <s v="PPP Ugovori 2020 br.: 1"/>
    <s v="240-Zаrаdе i drugа primаnjа zаpоslеnih"/>
    <n v="44000"/>
    <d v="2021-01-12T00:00:00"/>
    <s v="Сања Ђорђевић"/>
    <s v=""/>
    <s v="1801989715190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4304/2020"/>
    <s v="Batch name"/>
    <s v="RSD"/>
    <s v="840000003097184520"/>
    <s v="Ulazni racun"/>
    <s v="253-Uplаtа јаvnih prihоdа izuzеv pоrеzа i dоprinоsа pо оdbitku"/>
    <n v="22638"/>
    <d v="2021-01-05T00:00:00"/>
    <s v="UPRAVA ZA ZAJEDNICKE POSLOVE REPUBL"/>
    <s v="102199617"/>
    <s v="07001401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4407/2020"/>
    <s v="Batch name"/>
    <s v="RSD"/>
    <s v="840000003097184520"/>
    <s v="Ulazni racun"/>
    <s v="253-Uplаtа јаvnih prihоdа izuzеv pоrеzа i dоprinоsа pо оdbitku"/>
    <n v="1258"/>
    <d v="2021-01-05T00:00:00"/>
    <s v="UPRAVA ZA ZAJEDNICKE POSLOVE REPUBL"/>
    <s v="102199617"/>
    <s v="07001401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23-1/2020-0"/>
    <s v="Batch name"/>
    <s v="RSD"/>
    <s v="325930060033715049"/>
    <s v="PPP Ugovori 2020 br.: 1"/>
    <s v="240-Zаrаdе i drugа primаnjа zаpоslеnih"/>
    <n v="50000"/>
    <d v="2021-01-12T00:00:00"/>
    <s v="БОЈАНА ГАЈИЋ"/>
    <s v=""/>
    <s v="0905981785021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24-1/2020-0"/>
    <s v="Batch name"/>
    <s v="RSD"/>
    <s v="330040010214361056"/>
    <s v="PPP Ugovori 2020 br.: 1"/>
    <s v="240-Zаrаdе i drugа primаnjа zаpоslеnih"/>
    <n v="44000"/>
    <d v="2021-01-12T00:00:00"/>
    <s v="Данијела Дамјанови"/>
    <s v=""/>
    <s v="220198871526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2"/>
    <s v="254-Uplаtа pоrеzа i dоprinоsа pо оdbitku"/>
    <n v="5132.07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82/11/2020-0"/>
    <s v="Batch name"/>
    <s v="RSD"/>
    <s v="205900102136918627"/>
    <s v="Ugovor o angazovanju br.: 4"/>
    <s v="249-Оstаli prihоdi fizičkih licа"/>
    <n v="35000"/>
    <d v="2021-01-12T00:00:00"/>
    <s v="Анита Симић"/>
    <s v=""/>
    <s v="1609969715374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0-1/2020-0"/>
    <s v="Batch name"/>
    <s v="RSD"/>
    <s v="265000000532339887"/>
    <s v="PPP Ugovori 2020 br.: 1"/>
    <s v="240-Zаrаdе i drugа primаnjа zаpоslеnih"/>
    <n v="39000"/>
    <d v="2021-01-12T00:00:00"/>
    <s v="DARINKA BORCEVIC"/>
    <s v=""/>
    <s v="250399178502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0663/2021"/>
    <s v="Batch name"/>
    <s v="RSD"/>
    <s v="840000003097184520"/>
    <s v="Ulazni racun"/>
    <s v="253-Uplаtа јаvnih prihоdа izuzеv pоrеzа i dоprinоsа pо оdbitku"/>
    <n v="5114"/>
    <d v="2021-03-08T00:00:00"/>
    <s v="UPRAVA ZA ZAJEDNICKE POSLOVE REPUBL"/>
    <s v="102199617"/>
    <s v="07001401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71-00-1/4/2021-09"/>
    <s v="Batch name"/>
    <s v="RSD"/>
    <s v="160510010033619074"/>
    <s v="Jubilarne nagrade"/>
    <s v="240-Zаrаdе i drugа primаnjа zаpоslеnih"/>
    <n v="85920"/>
    <d v="2021-03-12T00:00:00"/>
    <s v="текући рачун"/>
    <s v=""/>
    <s v="2001973787016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71-00-1/2/2021-09"/>
    <s v="Batch name"/>
    <s v="RSD"/>
    <s v="265000000001066425"/>
    <s v="Jubilarne nagrade"/>
    <s v="240-Zаrаdе i drugа primаnjа zаpоslеnih"/>
    <n v="85920"/>
    <d v="2021-03-12T00:00:00"/>
    <s v="Dragica Topuzović"/>
    <s v=""/>
    <s v="0403975715156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171-00-1/5/2021-09"/>
    <s v="Batch name"/>
    <s v="RSD"/>
    <s v="275001084160270721"/>
    <s v="Jubilarne nagrade"/>
    <s v="240-Zаrаdе i drugа primаnjа zаpоslеnih"/>
    <n v="66092"/>
    <d v="2021-03-12T00:00:00"/>
    <s v="JELENA KRSTIĆ"/>
    <s v=""/>
    <s v="0207985738517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"/>
    <s v="254-Uplаtа pоrеzа i dоprinоsа pо оdbitku"/>
    <n v="24654.09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"/>
    <s v="254-Uplаtа pоrеzа i dоprinоsа pо оdbitku"/>
    <n v="31433.96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2"/>
    <s v="254-Uplаtа pоrеzа i dоprinоsа pо оdbitku"/>
    <n v="30188.68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2"/>
    <s v="254-Uplаtа pоrеzа i dоprinоsа pо оdbitku"/>
    <n v="38490.57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8"/>
    <s v="254-Uplаtа pоrеzа i dоprinоsа pо оdbitku"/>
    <n v="2012.58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8"/>
    <s v="254-Uplаtа pоrеzа i dоprinоsа pо оdbitku"/>
    <n v="2566.04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9"/>
    <s v="254-Uplаtа pоrеzа i dоprinоsа pо оdbitku"/>
    <n v="2012.58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9"/>
    <s v="254-Uplаtа pоrеzа i dоprinоsа pо оdbitku"/>
    <n v="2566.04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71-00-1/4/2021-09"/>
    <s v="Batch name"/>
    <s v="RSD"/>
    <s v="840000000000484837"/>
    <s v="Porez Jubilarne nagrade"/>
    <s v="254-Uplаtа pоrеzа i dоprinоsа pо оdbitku"/>
    <n v="5099.33"/>
    <d v="2021-03-12T00:00:00"/>
    <s v="MF-PORESKA UPRAVA"/>
    <s v="100020943"/>
    <s v="17862146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71-00-1/4/2021-09"/>
    <s v="Batch name"/>
    <s v="RSD"/>
    <s v="840000000000484837"/>
    <s v="Porez Jubilarne nagrade"/>
    <s v="254-Uplаtа pоrеzа i dоprinоsа pо оdbitku"/>
    <n v="7302.44"/>
    <d v="2021-03-12T00:00:00"/>
    <s v="MF-PORESKA UPRAVA"/>
    <s v="100020943"/>
    <s v="17862146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71-00-1/1/2021-09"/>
    <s v="Batch name"/>
    <s v="RSD"/>
    <s v="840000000000484837"/>
    <s v="Porez Jubilarne nagrade"/>
    <s v="254-Uplаtа pоrеzа i dоprinоsа pо оdbitku"/>
    <n v="5099.33"/>
    <d v="2021-03-12T00:00:00"/>
    <s v="MF-PORESKA UPRAVA"/>
    <s v="100020943"/>
    <s v="17862146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171-00-1/3/2021-09"/>
    <s v="Batch name"/>
    <s v="RSD"/>
    <s v="840000000000484837"/>
    <s v="Porez Jubilarne nagrade"/>
    <s v="254-Uplаtа pоrеzа i dоprinоsа pо оdbitku"/>
    <n v="7302.44"/>
    <d v="2021-03-12T00:00:00"/>
    <s v="MF-PORESKA UPRAVA"/>
    <s v="100020943"/>
    <s v="17862146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6"/>
    <s v="254-Uplаtа pоrеzа i dоprinоsа pо оdbitku"/>
    <n v="4025.16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5"/>
    <s v="254-Uplаtа pоrеzа i dоprinоsа pо оdbitku"/>
    <n v="4025.16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5"/>
    <s v="254-Uplаtа pоrеzа i dоprinоsа pо оdbitku"/>
    <n v="5132.07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3"/>
    <s v="254-Uplаtа pоrеzа i dоprinоsа pо оdbitku"/>
    <n v="4025.16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3"/>
    <s v="254-Uplаtа pоrеzа i dоprinоsа pо оdbitku"/>
    <n v="5132.07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4"/>
    <s v="254-Uplаtа pоrеzа i dоprinоsа pо оdbitku"/>
    <n v="4025.16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3"/>
    <s v="254-Uplаtа pоrеzа i dоprinоsа pо оdbitku"/>
    <n v="7547.17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4"/>
    <s v="254-Uplаtа pоrеzа i dоprinоsа pо оdbitku"/>
    <n v="8805.0300000000007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4"/>
    <s v="254-Uplаtа pоrеzа i dоprinоsа pо оdbitku"/>
    <n v="11226.42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1"/>
    <s v="254-Uplаtа pоrеzа i dоprinоsа pо оdbitku"/>
    <n v="296206.17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1"/>
    <s v="254-Uplаtа pоrеzа i dоprinоsа pо оdbitku"/>
    <n v="119502.82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1"/>
    <s v="254-Uplаtа pоrеzа i dоprinоsа pо оdbitku"/>
    <n v="360598.91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1256397.56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91560.77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217607.08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37513.57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184354.07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82558.52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3909763.69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9"/>
    <s v="411112-Додатак за рад дужи од пуног радног времен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181780.96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298989.77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94386.63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58155.5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522453.85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233968.46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3562676.17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9"/>
    <s v="411112-Додатак за рад дужи од пуног радног времен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75526.259999999995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194629.68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153889.44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110155.6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471140.92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210989.15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1364096.25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95802.4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101247.11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68358.210000000006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187392.94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83919.42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1096450.6299999999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66020.36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109798.82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4270.2700000000004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146802.12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65741.78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651451.34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9"/>
    <s v="411112-Додатак за рад дужи од пуног радног време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34356.449999999997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37174.89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8837.85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49108.18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89806.8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4"/>
    <s v="KONAČNI OBRAČUN ZA MART 2021."/>
    <s v="RSD"/>
    <s v=""/>
    <s v="Isplata zarada"/>
    <s v="-"/>
    <n v="40217.800000000003"/>
    <d v="2021-04-20T00:00:00"/>
    <s v=""/>
    <s v=""/>
    <s v=""/>
    <d v="2021-04-20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7"/>
    <s v="4010-Заштита и очување вода као природних ресурса"/>
    <s v="01"/>
    <s v="01-Општи приходи и примања буџета"/>
    <s v="560"/>
    <s v="560-Заштита животне средине некласификована на"/>
    <s v="401-00-549/2021-03"/>
    <s v="Batch name"/>
    <s v="RSD"/>
    <s v="840000073315484326"/>
    <s v="-"/>
    <s v="253-Uplаtа јаvnih prihоdа izuzеv pоrеzа i dоprinоsа pо оdbitku"/>
    <n v="19000000"/>
    <d v="2021-04-26T00:00:00"/>
    <s v="TEK.NAM.TRANS  OD REP.U KORIST.OPS"/>
    <s v="103964453"/>
    <s v="17862146"/>
    <d v="2021-04-2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7"/>
    <s v="4010-Заштита и очување вода као природних ресурса"/>
    <s v="01"/>
    <s v="01-Општи приходи и примања буџета"/>
    <s v="560"/>
    <s v="560-Заштита животне средине некласификована на"/>
    <s v="401-00-551/2021-03"/>
    <s v="Batch name"/>
    <s v="RSD"/>
    <s v="840000073315484326"/>
    <s v="-"/>
    <s v="253-Uplаtа јаvnih prihоdа izuzеv pоrеzа i dоprinоsа pо оdbitku"/>
    <n v="15000000"/>
    <d v="2021-04-26T00:00:00"/>
    <s v="TEK.NAM.TRANS  OD REP.U KORIST.OPS"/>
    <s v="103964453"/>
    <s v="17862146"/>
    <d v="2021-04-2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78/1/2021-02"/>
    <s v="Batch name"/>
    <s v="RSD"/>
    <s v="220000000013752073"/>
    <s v="subvencije za elektricna vozila"/>
    <s v="227-Subvеnciје"/>
    <n v="5878835"/>
    <d v="2021-03-22T00:00:00"/>
    <s v="BALKAN CAR SALES D.O.O."/>
    <s v="109376245"/>
    <s v="21171115"/>
    <d v="2021-03-2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3"/>
    <s v="254-Uplаtа pоrеzа i dоprinоsа pо оdbitku"/>
    <n v="4025.16"/>
    <d v="2021-03-26T00:00:00"/>
    <s v="MF-PORESKA UPRAVA"/>
    <s v="100020943"/>
    <s v="17862146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3"/>
    <s v="254-Uplаtа pоrеzа i dоprinоsа pо оdbitku"/>
    <n v="5132.07"/>
    <d v="2021-03-26T00:00:00"/>
    <s v="MF-PORESKA UPRAVA"/>
    <s v="100020943"/>
    <s v="17862146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4"/>
    <s v="254-Uplаtа pоrеzа i dоprinоsа pо оdbitku"/>
    <n v="5132.07"/>
    <d v="2021-03-26T00:00:00"/>
    <s v="MF-PORESKA UPRAVA"/>
    <s v="100020943"/>
    <s v="17862146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2"/>
    <s v="254-Uplаtа pоrеzа i dоprinоsа pо оdbitku"/>
    <n v="5132.07"/>
    <d v="2021-03-26T00:00:00"/>
    <s v="MF-PORESKA UPRAVA"/>
    <s v="100020943"/>
    <s v="17862146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1"/>
    <s v="254-Uplаtа pоrеzа i dоprinоsа pо оdbitku"/>
    <n v="5132.07"/>
    <d v="2021-03-26T00:00:00"/>
    <s v="MF-PORESKA UPRAVA"/>
    <s v="100020943"/>
    <s v="17862146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0"/>
    <s v="254-Uplаtа pоrеzа i dоprinоsа pо оdbitku"/>
    <n v="4025.16"/>
    <d v="2021-03-26T00:00:00"/>
    <s v="MF-PORESKA UPRAVA"/>
    <s v="100020943"/>
    <s v="17862146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4"/>
    <s v="425211-Механичке поправке"/>
    <x v="5"/>
    <s v="425000-ТЕКУЋЕ ПОПРАВКЕ И ОДРЖАВАЊ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53/21"/>
    <s v="Batch name"/>
    <s v="RSD"/>
    <s v="220000000006644010"/>
    <s v="Ulazni racun"/>
    <s v="221-Prоmеt rоbе i uslugа – finаlnа pоtrоšnjа"/>
    <n v="24000"/>
    <d v="2021-03-15T00:00:00"/>
    <s v="EL TRA SERVISI"/>
    <s v="100016075"/>
    <s v="06882749"/>
    <d v="2021-03-2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5"/>
    <s v="426491-Остали материјал за превозна средства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53/21"/>
    <s v="Batch name"/>
    <s v="RSD"/>
    <s v="220000000006644010"/>
    <s v="Ulazni racun"/>
    <s v="221-Prоmеt rоbе i uslugа – finаlnа pоtrоšnjа"/>
    <n v="36000"/>
    <d v="2021-03-15T00:00:00"/>
    <s v="EL TRA SERVISI"/>
    <s v="100016075"/>
    <s v="06882749"/>
    <d v="2021-03-2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64/1/2020"/>
    <s v="Batch name"/>
    <s v="RSD"/>
    <s v="155000000001442691"/>
    <s v="subvencije za elektircna vozila"/>
    <s v="227-Subvеnciје"/>
    <n v="293941.75"/>
    <d v="2021-03-23T00:00:00"/>
    <s v="&quot;TECHNO MK AUTO&quot;  DOO DRUSTVO ZA PR"/>
    <s v="105846534"/>
    <s v="20467339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6"/>
    <s v="423422-Односи са јавношћу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972-47-001-2021"/>
    <s v="Batch name"/>
    <s v="RSD"/>
    <s v="160000000032659976"/>
    <s v="Ulazni racun"/>
    <s v="221-Prоmеt rоbе i uslugа – finаlnа pоtrоšnjа"/>
    <n v="99996"/>
    <d v="2021-03-18T00:00:00"/>
    <s v="NINAMEDIA KLIPING DOO NOVI SAD"/>
    <s v="106307527"/>
    <s v="20575298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69/2021-02"/>
    <s v="Batch name"/>
    <s v="RSD"/>
    <s v="105000000220033568"/>
    <s v="Ugovor o delu br.: 13"/>
    <s v="249-Оstаli prihоdi fizičkih licа"/>
    <n v="16000"/>
    <d v="2021-03-26T00:00:00"/>
    <s v="DRAGICEVIC SLAVOLJUB AIK BANKA AD N"/>
    <s v=""/>
    <s v="2812972710085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021/2021-02"/>
    <s v="Batch name"/>
    <s v="RSD"/>
    <s v="265000000557902782"/>
    <s v="Ugovor o delu br.: 14"/>
    <s v="249-Оstаli prihоdi fizičkih licа"/>
    <n v="16000"/>
    <d v="2021-03-26T00:00:00"/>
    <s v="DRAGANA PEJOVIĆ"/>
    <s v=""/>
    <s v="2508978715231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69/2021-02"/>
    <s v="Batch name"/>
    <s v="RSD"/>
    <s v="160510010017083678"/>
    <s v="Ugovor o delu br.: 12"/>
    <s v="249-Оstаli prihоdi fizičkih licа"/>
    <n v="16000"/>
    <d v="2021-03-26T00:00:00"/>
    <s v="MILAN PAUNOVIĆ"/>
    <s v=""/>
    <s v="0104966710217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6"/>
    <s v="414314-Помоћ у случају смрти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16/2021-09"/>
    <s v="Batch name"/>
    <s v="RSD"/>
    <s v="200000003086931126"/>
    <s v="Solidarna D Mehandzic"/>
    <s v="249-Оstаli prihоdi fizičkih licа"/>
    <n v="121852"/>
    <d v="2021-03-23T00:00:00"/>
    <s v="DRAGANA MEHANDŽIĆ"/>
    <s v=""/>
    <s v="2906971796819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3"/>
    <s v="414411-Помоћ у медицинском лечењу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4/2021-09"/>
    <s v="Batch name"/>
    <s v="RSD"/>
    <s v="325930060031562231"/>
    <s v="Solidarna E Miletic"/>
    <s v="249-Оstаli prihоdi fizičkih licа"/>
    <n v="121842"/>
    <d v="2021-03-23T00:00:00"/>
    <s v="ELIZABETA MILETIĆ"/>
    <s v=""/>
    <s v="2601971885042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3"/>
    <s v="414411-Помоћ у медицинском лечењу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06/2021-09"/>
    <s v="Batch name"/>
    <s v="RSD"/>
    <s v="160510010180924535"/>
    <s v="Solidarna V Culafic"/>
    <s v="249-Оstаli prihоdi fizičkih licа"/>
    <n v="121852"/>
    <d v="2021-03-23T00:00:00"/>
    <s v="Violeta Ćulafić"/>
    <s v=""/>
    <s v="3001987915061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2"/>
    <s v="414121-Боловање преко 30 дана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7"/>
    <s v="Bolovanje preko 30 dana - oktobar 2020."/>
    <s v="RSD"/>
    <s v=""/>
    <s v="Isplata zarada"/>
    <s v="-"/>
    <n v="168689.68"/>
    <d v="2021-03-22T00:00:00"/>
    <s v=""/>
    <s v=""/>
    <s v=""/>
    <d v="2021-03-2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3"/>
    <s v="414411-Помоћ у медицинском лечењу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06/2021-09"/>
    <s v="Batch name"/>
    <s v="RSD"/>
    <s v="840000000000484837"/>
    <s v="Porez Solidarna V Culafic"/>
    <s v="254-Uplаtа pоrеzа i dоprinоsа pо оdbitku"/>
    <n v="9050.33"/>
    <d v="2021-03-23T00:00:00"/>
    <s v="MF-PORESKA UPRAVA"/>
    <s v="100020943"/>
    <s v="17862146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6"/>
    <s v="414314-Помоћ у случају смрти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16/2021-09"/>
    <s v="Batch name"/>
    <s v="RSD"/>
    <s v="840000000000484837"/>
    <s v="Porez Solidarna D Mehandzic"/>
    <s v="254-Uplаtа pоrеzа i dоprinоsа pо оdbitku"/>
    <n v="5684"/>
    <d v="2021-03-23T00:00:00"/>
    <s v="MF-PORESKA UPRAVA"/>
    <s v="100020943"/>
    <s v="17862146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3"/>
    <s v="414411-Помоћ у медицинском лечењу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03/2021-09"/>
    <s v="Batch name"/>
    <s v="RSD"/>
    <s v="840000000000484837"/>
    <s v="Porez Solidarna A Ivanovski"/>
    <s v="254-Uplаtа pоrеzа i dоprinоsа pо оdbitku"/>
    <n v="9049.2199999999993"/>
    <d v="2021-03-23T00:00:00"/>
    <s v="MF-PORESKA UPRAVA"/>
    <s v="100020943"/>
    <s v="17862146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3"/>
    <s v="414411-Помоћ у медицинском лечењу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4/2021-09"/>
    <s v="Batch name"/>
    <s v="RSD"/>
    <s v="840000000000484837"/>
    <s v="Porez Solidarna V Mitrovic"/>
    <s v="254-Uplаtа pоrеzа i dоprinоsа pо оdbitku"/>
    <n v="9049.2199999999993"/>
    <d v="2021-03-23T00:00:00"/>
    <s v="MF-PORESKA UPRAVA"/>
    <s v="100020943"/>
    <s v="17862146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0365/2021"/>
    <s v="Batch name"/>
    <s v="RSD"/>
    <s v="840000003097184520"/>
    <s v="Ulazni racun"/>
    <s v="253-Uplаtа јаvnih prihоdа izuzеv pоrеzа i dоprinоsа pо оdbitku"/>
    <n v="27467"/>
    <d v="2021-02-22T00:00:00"/>
    <s v="UPRAVA ZA ZAJEDNICKE POSLOVE REPUBL"/>
    <s v="102199617"/>
    <s v="07001401"/>
    <d v="2021-03-0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4"/>
    <s v="PREVOZ ZA MART 2021. GODINE"/>
    <s v="RSD"/>
    <s v=""/>
    <s v="Isplata zarada"/>
    <s v="-"/>
    <n v="283284.96000000002"/>
    <d v="2021-02-26T00:00:00"/>
    <s v=""/>
    <s v=""/>
    <s v=""/>
    <d v="2021-02-26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4"/>
    <s v="PREVOZ ZA MART 2021. GODINE"/>
    <s v="RSD"/>
    <s v=""/>
    <s v="Isplata zarada"/>
    <s v="-"/>
    <n v="437497.53"/>
    <d v="2021-02-26T00:00:00"/>
    <s v=""/>
    <s v=""/>
    <s v=""/>
    <d v="2021-02-26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4"/>
    <s v="PREVOZ ZA MART 2021. GODINE"/>
    <s v="RSD"/>
    <s v=""/>
    <s v="Isplata zarada"/>
    <s v="-"/>
    <n v="123819.78"/>
    <d v="2021-02-26T00:00:00"/>
    <s v=""/>
    <s v=""/>
    <s v=""/>
    <d v="2021-02-26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4"/>
    <s v="PREVOZ ZA MART 2021. GODINE"/>
    <s v="RSD"/>
    <s v=""/>
    <s v="Isplata zarada"/>
    <s v="-"/>
    <n v="82053.78"/>
    <d v="2021-02-26T00:00:00"/>
    <s v=""/>
    <s v=""/>
    <s v=""/>
    <d v="2021-02-26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4"/>
    <s v="PREVOZ ZA MART 2021. GODINE"/>
    <s v="RSD"/>
    <s v=""/>
    <s v="Isplata zarada"/>
    <s v="-"/>
    <n v="40651.760000000002"/>
    <d v="2021-02-26T00:00:00"/>
    <s v=""/>
    <s v=""/>
    <s v=""/>
    <d v="2021-02-26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4"/>
    <s v="PREVOZ ZA MART 2021. GODINE"/>
    <s v="RSD"/>
    <s v=""/>
    <s v="Isplata zarada"/>
    <s v="-"/>
    <n v="175259.9"/>
    <d v="2021-02-26T00:00:00"/>
    <s v=""/>
    <s v=""/>
    <s v=""/>
    <d v="2021-02-26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/2021-02"/>
    <s v="Batch name"/>
    <s v="RSD"/>
    <s v="105000000226271347"/>
    <s v="Naknada troskova za sluzbeni put br: 29"/>
    <s v="241-Nеоpоrеzivа primаnjа zаpоslеnih"/>
    <n v="150"/>
    <d v="2021-03-01T00:00:00"/>
    <s v="DRAGAN VASOV"/>
    <s v=""/>
    <s v="0611970733220"/>
    <d v="2021-03-04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04/2020-02"/>
    <s v="Batch name"/>
    <s v="RSD"/>
    <s v="105000042400237479"/>
    <s v="Naknada troskova za sluzbeni put br: 28"/>
    <s v="241-Nеоpоrеzivа primаnjа zаpоslеnih"/>
    <n v="150"/>
    <d v="2021-03-01T00:00:00"/>
    <s v="ANASTASOVA VENKA"/>
    <s v=""/>
    <s v="0105969747053"/>
    <d v="2021-03-04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4"/>
    <s v="421411-Телефон, телекс и телефакс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69-232-443-4005920"/>
    <s v="Batch name"/>
    <s v="RSD"/>
    <s v="160000000000060119"/>
    <s v="Ulazni racun"/>
    <s v="221-Prоmеt rоbе i uslugа – finаlnа pоtrоšnjа"/>
    <n v="8250"/>
    <d v="2021-02-23T00:00:00"/>
    <s v="PREDUZE?E ZA TELEKOMUNIKACIJE TELEK"/>
    <s v="100002887"/>
    <s v="17162543"/>
    <d v="2021-02-26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270/2020-04"/>
    <s v="Batch name"/>
    <s v="RSD"/>
    <s v="205900102132724638"/>
    <s v="Naknada stete od divljaci"/>
    <s v="260-Prеmiје оsigurаnjа i nаdоknаdа štеtе"/>
    <n v="217542"/>
    <d v="2021-03-03T00:00:00"/>
    <s v="Vejselović Alija"/>
    <s v="109586174"/>
    <s v="1409967784310"/>
    <d v="2021-03-0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4"/>
    <s v="421411-Телефон, телекс и телефакс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5-232-011-1738211"/>
    <s v="Batch name"/>
    <s v="RSD"/>
    <s v="325950070004418351"/>
    <s v="Ulazni racun"/>
    <s v="221-Prоmеt rоbе i uslugа – finаlnа pоtrоšnjа"/>
    <n v="139981.13"/>
    <d v="2021-02-22T00:00:00"/>
    <s v="PREDUZE?E ZA TELEKOMUNIKACIJE TELEK"/>
    <s v="100002887"/>
    <s v="17162543"/>
    <d v="2021-03-0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6"/>
    <s v="421414-Услуге мобилног телефон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5-232-060-1738212"/>
    <s v="Batch name"/>
    <s v="RSD"/>
    <s v="325950070004418351"/>
    <s v="Ulazni racun"/>
    <s v="221-Prоmеt rоbе i uslugа – finаlnа pоtrоšnjа"/>
    <n v="184638.67"/>
    <d v="2021-02-22T00:00:00"/>
    <s v="PREDUZE?E ZA TELEKOMUNIKACIJE TELEK"/>
    <s v="100002887"/>
    <s v="17162543"/>
    <d v="2021-03-0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401-00-284/1/2021-02"/>
    <s v="Batch name"/>
    <s v="RSD"/>
    <s v="155600018167946044"/>
    <s v="Isplata neto zarade konacni januar Velibor Gerzic"/>
    <s v="241-Nеоpоrеzivа primаnjа zаpоslеnih"/>
    <n v="36978.870000000003"/>
    <d v="2021-03-01T00:00:00"/>
    <s v="велибор герзић"/>
    <s v=""/>
    <s v="0201962790068"/>
    <d v="2021-03-0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061/1/2021-02"/>
    <s v="Batch name"/>
    <s v="RSD"/>
    <s v="205900102136918627"/>
    <s v="Ugovor o angazovanju br.: 9"/>
    <s v="249-Оstаli prihоdi fizičkih licа"/>
    <n v="45000"/>
    <d v="2021-03-08T00:00:00"/>
    <s v="Анита Симић"/>
    <s v=""/>
    <s v="1609969715374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0462/2021"/>
    <s v="Batch name"/>
    <s v="RSD"/>
    <s v="840000003097184520"/>
    <s v="Ulazni racun"/>
    <s v="253-Uplаtа јаvnih prihоdа izuzеv pоrеzа i dоprinоsа pо оdbitku"/>
    <n v="4879"/>
    <d v="2021-02-24T00:00:00"/>
    <s v="UPRAVA ZA ZAJEDNICKE POSLOVE REPUBL"/>
    <s v="102199617"/>
    <s v="07001401"/>
    <d v="2021-03-0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15645.61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162437.88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184195.19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82487.42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988745.15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63881.36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21706.39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178537.7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144080.13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64522.83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583855.54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35505.360000000001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31464.3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66758.240000000005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82522.09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36955.54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95977.78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1379645.74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11331.13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181095.87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191825.81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85904.6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3534566.43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293197.03999999998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26730.87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443923.79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494318.04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221368.58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3144964.41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191590.39999999999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157509.93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456723.63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454340.66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203465.57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1331115.31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5"/>
    <s v="AKONTACIJA ZA FEBRUAR 2021."/>
    <s v="RSD"/>
    <s v=""/>
    <s v="Isplata zarada"/>
    <s v="-"/>
    <n v="92498.57"/>
    <d v="2021-03-05T00:00:00"/>
    <s v=""/>
    <s v=""/>
    <s v="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7"/>
    <s v="482311-Републичке казне"/>
    <x v="17"/>
    <s v="482000-ПОРЕЗИ, ОБАВЕЗНЕ ТАКСЕ, КАЗНЕ, ПЕНАЛИ И КАМАТ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250/2021-02"/>
    <s v="Batch name"/>
    <s v="RSD"/>
    <s v="340000000003656636"/>
    <s v="Troskovi zastite prava - Autoservis Mioljub Curcic Beograd"/>
    <s v="290-Drugе trаnsаkciје"/>
    <n v="150000"/>
    <d v="2021-02-11T00:00:00"/>
    <s v="AUTOSERVIS I STR PR BEOGRAD"/>
    <s v="101734844"/>
    <s v="53319530"/>
    <d v="2021-02-2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63916.68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413526.21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0"/>
    <s v="411119-Остали додаци и накнаде запосленим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171738.31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461597.58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206715.44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1230863.29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92158.33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29933.34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211855.56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179953.23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80587.73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991126.84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63708.78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82094.289999999994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113590.71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143809.88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64401.8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541304.23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34386.71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14983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74170.960000000006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76457.16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34239.51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1314411.48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92984.7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51240.91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164251.37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186632.22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83578.77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3466628.57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286539.64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76549.7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395641.89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485916.44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217606.05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3177383.59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3"/>
    <s v="KONAČNI OBRAČUN ZA JANUAR 2021."/>
    <s v="RSD"/>
    <s v=""/>
    <s v="Isplata zarada"/>
    <s v="-"/>
    <n v="187326.75"/>
    <d v="2021-02-19T00:00:00"/>
    <s v=""/>
    <s v=""/>
    <s v="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148/2020-04"/>
    <s v="Batch name"/>
    <s v="RSD"/>
    <s v="200000012268344391"/>
    <s v="Naknada stete od divljaci"/>
    <s v="260-Prеmiје оsigurаnjа i nаdоknаdа štеtе"/>
    <n v="52700"/>
    <d v="2021-02-01T00:00:00"/>
    <s v="Gvozdenija Đurić"/>
    <s v=""/>
    <s v="0505957796014"/>
    <d v="2021-02-01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2"/>
    <s v="414121-Боловање преко 30 дана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79"/>
    <s v="Bolovanje preko 30 dana - jul 2020."/>
    <s v="RSD"/>
    <s v=""/>
    <s v="Isplata zarada"/>
    <s v="-"/>
    <n v="44196.59"/>
    <d v="2021-01-27T00:00:00"/>
    <s v=""/>
    <s v=""/>
    <s v=""/>
    <d v="2021-01-27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1"/>
    <s v="KONAČNI OBRAČUN ZA NOVEMBAR 2020. II"/>
    <s v="RSD"/>
    <s v=""/>
    <s v="Isplata zarada"/>
    <s v="-"/>
    <n v="2521.42"/>
    <d v="2021-01-29T00:00:00"/>
    <s v=""/>
    <s v=""/>
    <s v="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1"/>
    <s v="KONAČNI OBRAČUN ZA NOVEMBAR 2020. II"/>
    <s v="RSD"/>
    <s v=""/>
    <s v="Isplata zarada"/>
    <s v="-"/>
    <n v="289.95999999999998"/>
    <d v="2021-01-29T00:00:00"/>
    <s v=""/>
    <s v=""/>
    <s v="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1"/>
    <s v="KONAČNI OBRAČUN ZA NOVEMBAR 2020. II"/>
    <s v="RSD"/>
    <s v=""/>
    <s v="Isplata zarada"/>
    <s v="-"/>
    <n v="129.85"/>
    <d v="2021-01-29T00:00:00"/>
    <s v=""/>
    <s v=""/>
    <s v="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08/2020-02"/>
    <s v="Batch name"/>
    <s v="RSD"/>
    <s v="160540010020994964"/>
    <s v="Naknada troskova za sluzbeni put br: 340"/>
    <s v="241-Nеоpоrеzivа primаnjа zаpоslеnih"/>
    <n v="75"/>
    <d v="2021-01-27T00:00:00"/>
    <s v="BAJKANOVIC VINKO"/>
    <s v=""/>
    <s v="2804961122626"/>
    <d v="2021-01-27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19/2020-02"/>
    <s v="Batch name"/>
    <s v="RSD"/>
    <s v="265000000065246281"/>
    <s v="Naknada troskova za sluzbeni put br: 341"/>
    <s v="241-Nеоpоrеzivа primаnjа zаpоslеnih"/>
    <n v="150"/>
    <d v="2021-01-27T00:00:00"/>
    <s v="MOMIR BOLJANIĆ"/>
    <s v=""/>
    <s v="2610979330049"/>
    <d v="2021-01-27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486/2020-02"/>
    <s v="Batch name"/>
    <s v="RSD"/>
    <s v="160540010020994964"/>
    <s v="Naknada troskova za sluzbeni put br: 339"/>
    <s v="241-Nеоpоrеzivа primаnjа zаpоslеnih"/>
    <n v="150"/>
    <d v="2021-01-27T00:00:00"/>
    <s v="BAJKANOVIC VINKO"/>
    <s v=""/>
    <s v="2804961122626"/>
    <d v="2021-01-27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061/2/2021-02"/>
    <s v="Batch name"/>
    <s v="RSD"/>
    <s v="205900102136918627"/>
    <s v="Ugovor o angazovanju br.: 16"/>
    <s v="249-Оstаli prihоdi fizičkih licа"/>
    <n v="45000"/>
    <d v="2021-04-09T00:00:00"/>
    <s v="Анита Симић"/>
    <s v=""/>
    <s v="1609969715374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2"/>
    <s v="414121-Боловање преко 30 дана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3.04.2021 24550778"/>
    <s v=""/>
    <s v="RSD"/>
    <s v="840000000002465092"/>
    <s v="NexTBIZ21317672 Bolovanje preko 30 dana 11-2020"/>
    <s v="241-Nеоpоrеzivа primаnjа zаpоslеnih"/>
    <n v="-242516.44"/>
    <d v="2021-04-13T00:00:00"/>
    <s v=""/>
    <s v="101288707"/>
    <s v="06042945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/1/2021-09"/>
    <s v="Batch name"/>
    <s v="RSD"/>
    <s v="265000000532339887"/>
    <s v="PPP Ugovori 2021 br.: 5"/>
    <s v="240-Zаrаdе i drugа primаnjа zаpоslеnih"/>
    <n v="47000"/>
    <d v="2021-04-09T00:00:00"/>
    <s v="DARINKA BORCEVIC"/>
    <s v=""/>
    <s v="250399178502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7/2021-09"/>
    <s v="Batch name"/>
    <s v="RSD"/>
    <s v="160530010206729221"/>
    <s v="PPP Ugovori 2021 br.: 5"/>
    <s v="240-Zаrаdе i drugа primаnjа zаpоslеnih"/>
    <n v="39000"/>
    <d v="2021-04-09T00:00:00"/>
    <s v="Горан Сајић"/>
    <s v=""/>
    <s v="0104981710061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8/2021-09"/>
    <s v="Batch name"/>
    <s v="RSD"/>
    <s v="165000700870120759"/>
    <s v="PPP Ugovori 2021 br.: 5"/>
    <s v="240-Zаrаdе i drugа primаnjа zаpоslеnih"/>
    <n v="44000"/>
    <d v="2021-04-09T00:00:00"/>
    <s v="Jелена Дабић"/>
    <s v=""/>
    <s v="0407979715024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6/2021-09"/>
    <s v="Batch name"/>
    <s v="RSD"/>
    <s v="170001069829800026"/>
    <s v="PPP Ugovori 2021 br.: 5"/>
    <s v="240-Zаrаdе i drugа primаnjа zаpоslеnih"/>
    <n v="50000"/>
    <d v="2021-04-09T00:00:00"/>
    <s v="dusan ilic"/>
    <s v=""/>
    <s v="2603996770013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1/2021-09"/>
    <s v="Batch name"/>
    <s v="RSD"/>
    <s v="200000012148962708"/>
    <s v="PPP Ugovori 2021 br.: 5"/>
    <s v="240-Zаrаdе i drugа primаnjа zаpоslеnih"/>
    <n v="50000"/>
    <d v="2021-04-09T00:00:00"/>
    <s v="ana milovanovic"/>
    <s v=""/>
    <s v="0604988715053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8/2021-09"/>
    <s v="Batch name"/>
    <s v="RSD"/>
    <s v="160350010006327588"/>
    <s v="PPP Ugovori 2021 br.: 5"/>
    <s v="240-Zаrаdе i drugа primаnjа zаpоslеnih"/>
    <n v="55000"/>
    <d v="2021-04-09T00:00:00"/>
    <s v="martin budimir"/>
    <s v=""/>
    <s v="1112983793424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9/2021-09"/>
    <s v="Batch name"/>
    <s v="RSD"/>
    <s v="160510010080879220"/>
    <s v="PPP Ugovori 2021 br.: 5"/>
    <s v="240-Zаrаdе i drugа primаnjа zаpоslеnih"/>
    <n v="60000"/>
    <d v="2021-04-09T00:00:00"/>
    <s v="marija mijajlovic"/>
    <s v=""/>
    <s v="0909987715160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1 br.: 5"/>
    <s v="254-Uplаtа pоrеzа i dоprinоsа pо оdbitku"/>
    <n v="27448.37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1 br.: 5"/>
    <s v="254-Uplаtа pоrеzа i dоprinоsа pо оdbitku"/>
    <n v="389661.33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1 br.: 5"/>
    <s v="254-Uplаtа pоrеzа i dоprinоsа pо оdbitku"/>
    <n v="188478.28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5"/>
    <s v="4008-Смањење загађења ваздуха у Србији  пореклом из индивидуалних извора - ложишта (куће и самосталне заједнице)"/>
    <s v="01"/>
    <s v="01-Општи приходи и примања буџета"/>
    <s v="560"/>
    <s v="560-Заштита животне средине некласификована на"/>
    <s v="401-00-356/2021-03"/>
    <s v="Batch name"/>
    <s v="RSD"/>
    <s v="840000073315484326"/>
    <s v="-"/>
    <s v="253-Uplаtа јаvnih prihоdа izuzеv pоrеzа i dоprinоsа pо оdbitku"/>
    <n v="38400000"/>
    <d v="2021-04-09T00:00:00"/>
    <s v="TEK.NAM.TRANS  OD REP.U KORIST.OPS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6"/>
    <s v="254-Uplаtа pоrеzа i dоprinоsа pо оdbitku"/>
    <n v="11320.76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5"/>
    <s v="4008-Смањење загађења ваздуха у Србији  пореклом из индивидуалних извора - ложишта (куће и самосталне заједнице)"/>
    <s v="01"/>
    <s v="01-Општи приходи и примања буџета"/>
    <s v="560"/>
    <s v="560-Заштита животне средине некласификована на"/>
    <s v="401-00-367/2021-03"/>
    <s v="Batch name"/>
    <s v="RSD"/>
    <s v="840000073315484326"/>
    <s v="-"/>
    <s v="253-Uplаtа јаvnih prihоdа izuzеv pоrеzа i dоprinоsа pо оdbitku"/>
    <n v="5555000"/>
    <d v="2021-04-09T00:00:00"/>
    <s v="TEK.NAM.TRANS  OD REP.U KORIST.OPS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04/21-03"/>
    <s v="Batch name"/>
    <s v="RSD"/>
    <s v="840000073315484326"/>
    <s v="-"/>
    <s v="253-Uplаtа јаvnih prihоdа izuzеv pоrеzа i dоprinоsа pо оdbitku"/>
    <n v="5000000"/>
    <d v="2021-04-09T00:00:00"/>
    <s v="TEK.NAM.TRANS  OD REP.U KORIST.OPS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85/21-03"/>
    <s v="Batch name"/>
    <s v="RSD"/>
    <s v="840000073315484326"/>
    <s v="-"/>
    <s v="253-Uplаtа јаvnih prihоdа izuzеv pоrеzа i dоprinоsа pо оdbitku"/>
    <n v="5500000"/>
    <d v="2021-04-09T00:00:00"/>
    <s v="TEK.NAM.TRANS  OD REP.U KORIST.OPS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86/21-03"/>
    <s v="Batch name"/>
    <s v="RSD"/>
    <s v="840000073315484326"/>
    <s v="-"/>
    <s v="253-Uplаtа јаvnih prihоdа izuzеv pоrеzа i dоprinоsа pо оdbitku"/>
    <n v="4000000"/>
    <d v="2021-04-09T00:00:00"/>
    <s v="TEK.NAM.TRANS  OD REP.U KORIST.OPS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89/21-03"/>
    <s v="Batch name"/>
    <s v="RSD"/>
    <s v="840000073315484326"/>
    <s v="-"/>
    <s v="253-Uplаtа јаvnih prihоdа izuzеv pоrеzа i dоprinоsа pо оdbitku"/>
    <n v="3000000"/>
    <d v="2021-04-09T00:00:00"/>
    <s v="TEK.NAM.TRANS  OD REP.U KORIST.OPS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5/2021-09"/>
    <s v="Batch name"/>
    <s v="RSD"/>
    <s v="325930060033715049"/>
    <s v="PPP Ugovori 2021 br.: 5"/>
    <s v="240-Zаrаdе i drugа primаnjа zаpоslеnih"/>
    <n v="50000"/>
    <d v="2021-04-09T00:00:00"/>
    <s v="БОЈАНА ГАЈИЋ"/>
    <s v=""/>
    <s v="0905981785021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2/2021-09"/>
    <s v="Batch name"/>
    <s v="RSD"/>
    <s v="160510010069435548"/>
    <s v="PPP Ugovori 2021 br.: 5"/>
    <s v="240-Zаrаdе i drugа primаnjа zаpоslеnih"/>
    <n v="55000"/>
    <d v="2021-04-09T00:00:00"/>
    <s v="Милена Ранковић"/>
    <s v=""/>
    <s v="2601985715107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6/2020-09"/>
    <s v="Batch name"/>
    <s v="RSD"/>
    <s v="340000003246125979"/>
    <s v="PPP Ugovori 2021 br.: 5"/>
    <s v="240-Zаrаdе i drugа primаnjа zаpоslеnih"/>
    <n v="55000"/>
    <d v="2021-04-09T00:00:00"/>
    <s v="KAŠIKOVIĆ JELENA"/>
    <s v=""/>
    <s v="3107987715243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92/21-03"/>
    <s v="Batch name"/>
    <s v="RSD"/>
    <s v="840000073315484326"/>
    <s v="-"/>
    <s v="253-Uplаtа јаvnih prihоdа izuzеv pоrеzа i dоprinоsа pо оdbitku"/>
    <n v="3400000"/>
    <d v="2021-04-09T00:00:00"/>
    <s v="TEK.NAM.TRANS  OD REP.U KORIST.OPS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5"/>
    <s v="254-Uplаtа pоrеzа i dоprinоsа pо оdbitku"/>
    <n v="7547.17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5"/>
    <s v="254-Uplаtа pоrеzа i dоprinоsа pо оdbitku"/>
    <n v="9622.64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3"/>
    <s v="254-Uplаtа pоrеzа i dоprinоsа pо оdbitku"/>
    <n v="30188.68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3"/>
    <s v="254-Uplаtа pоrеzа i dоprinоsа pо оdbitku"/>
    <n v="38490.57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9/2021-09"/>
    <s v="Batch name"/>
    <s v="RSD"/>
    <s v="200000001187279440"/>
    <s v="PPP Ugovori 2021 br.: 5"/>
    <s v="240-Zаrаdе i drugа primаnjа zаpоslеnih"/>
    <n v="70000"/>
    <d v="2021-04-09T00:00:00"/>
    <s v="Dragan Boršo"/>
    <s v=""/>
    <s v="300594571023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/2020-09"/>
    <s v="Batch name"/>
    <s v="RSD"/>
    <s v="160600000002614005"/>
    <s v="PPP Ugovori 2021 br.: 5"/>
    <s v="240-Zаrаdе i drugа primаnjа zаpоslеnih"/>
    <n v="55000"/>
    <d v="2021-04-09T00:00:00"/>
    <s v="aleksandra stojanović"/>
    <s v=""/>
    <s v="1307995788928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43/2021-09"/>
    <s v="Batch name"/>
    <s v="RSD"/>
    <s v="205900102513421314"/>
    <s v="PPP Ugovori 2021 br.: 5"/>
    <s v="240-Zаrаdе i drugа primаnjа zаpоslеnih"/>
    <n v="4782.6099999999997"/>
    <d v="2021-04-09T00:00:00"/>
    <s v="Una Matijaš"/>
    <s v=""/>
    <s v="1101990715283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740/1/2020-02"/>
    <s v="Batch name"/>
    <s v="RSD"/>
    <s v="325950060001617040"/>
    <s v="subvencije za elektricna vozila"/>
    <s v="227-Subvеnciје"/>
    <n v="29394.83"/>
    <d v="2021-04-19T00:00:00"/>
    <s v="CSM 2017 DOO PAN?EVO"/>
    <s v="110130228"/>
    <s v="2130335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13/1/2020"/>
    <s v="Batch name"/>
    <s v="RSD"/>
    <s v="155000000001442691"/>
    <s v="subvencije za elektricna vozila"/>
    <s v="227-Subvеnciје"/>
    <n v="293934.75"/>
    <d v="2021-04-19T00:00:00"/>
    <s v="&quot;TECHNO MK AUTO&quot;  DOO DRUSTVO ZA PR"/>
    <s v="105846534"/>
    <s v="20467339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6"/>
    <s v="414314-Помоћ у случају смрти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22/2021-09"/>
    <s v="Batch name"/>
    <s v="RSD"/>
    <s v="840000000000484837"/>
    <s v="Porez Solidarana Dolezal"/>
    <s v="254-Uplаtа pоrеzа i dоprinоsа pо оdbitku"/>
    <n v="6169.11"/>
    <d v="2021-04-14T00:00:00"/>
    <s v="MF-PORESKA UPRAVA"/>
    <s v="100020943"/>
    <s v="17862146"/>
    <d v="2021-04-1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6"/>
    <s v="414314-Помоћ у случају смрти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21/2021-09"/>
    <s v="Batch name"/>
    <s v="RSD"/>
    <s v="840000000000484837"/>
    <s v="Porez Solidarna M Krsmanovic"/>
    <s v="254-Uplаtа pоrеzа i dоprinоsа pо оdbitku"/>
    <n v="6169.11"/>
    <d v="2021-04-14T00:00:00"/>
    <s v="MF-PORESKA UPRAVA"/>
    <s v="100020943"/>
    <s v="17862146"/>
    <d v="2021-04-1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5"/>
    <s v="4008-Смањење загађења ваздуха у Србији  пореклом из индивидуалних извора - ложишта (куће и самосталне заједнице)"/>
    <s v="01"/>
    <s v="01-Општи приходи и примања буџета"/>
    <s v="560"/>
    <s v="560-Заштита животне средине некласификована на"/>
    <s v="401-00-368/21-03"/>
    <s v="Batch name"/>
    <s v="RSD"/>
    <s v="840000073315484326"/>
    <s v="PJ 4008 - Opstina Priboj"/>
    <s v="253-Uplаtа јаvnih prihоdа izuzеv pоrеzа i dоprinоsа pо оdbitku"/>
    <n v="3000000"/>
    <d v="2021-04-19T00:00:00"/>
    <s v="TEK.NAM.TRANS  OD REP.U KORIST.OPS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40/1/2020"/>
    <s v="Batch name"/>
    <s v="RSD"/>
    <s v="265104031000045551"/>
    <s v="subvencije za elektricna vozila"/>
    <s v="227-Subvеnciје"/>
    <n v="293926.5"/>
    <d v="2021-04-19T00:00:00"/>
    <s v="PREDUZE?E ZA POSREDOVANJE, PROMET I"/>
    <s v="102624786"/>
    <s v="17457284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175/1/2020"/>
    <s v="Batch name"/>
    <s v="RSD"/>
    <s v="325950060001617040"/>
    <s v="subvencije za elektricna vozila"/>
    <s v="227-Subvеnciје"/>
    <n v="29395.33"/>
    <d v="2021-04-19T00:00:00"/>
    <s v="CSM 2017 DOO PAN?EVO"/>
    <s v="110130228"/>
    <s v="2130335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2"/>
    <s v="414121-Боловање преко 30 дана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3"/>
    <s v="Bolovanje preko 30 dana - novembar 2020."/>
    <s v="RSD"/>
    <s v=""/>
    <s v="Isplata zarada"/>
    <s v="-"/>
    <n v="253584.64000000001"/>
    <d v="2021-04-16T00:00:00"/>
    <s v=""/>
    <s v=""/>
    <s v=""/>
    <d v="2021-04-1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71-00-1/7/2021-09"/>
    <s v="Batch name"/>
    <s v="RSD"/>
    <s v="840000000000484837"/>
    <s v="Porez Jubilarna Merlini"/>
    <s v="254-Uplаtа pоrеzа i dоprinоsа pо оdbitku"/>
    <n v="5099.33"/>
    <d v="2021-04-08T00:00:00"/>
    <s v="MF-PORESKA UPRAVA"/>
    <s v="100020943"/>
    <s v="17862146"/>
    <d v="2021-04-1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268/1/2021-02"/>
    <s v="Batch name"/>
    <s v="RSD"/>
    <s v="160510010122492123"/>
    <s v="Ugovor o angazovanju br.: 13"/>
    <s v="249-Оstаli prihоdi fizičkih licа"/>
    <n v="120000"/>
    <d v="2021-04-09T00:00:00"/>
    <s v="Маријана Кркић"/>
    <s v=""/>
    <s v="3007980766034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57/21-04"/>
    <s v="Batch name"/>
    <s v="RSD"/>
    <s v="840000073315484326"/>
    <s v="Sufinansiranje projekta posumljavanja"/>
    <s v="253-Uplаtа јаvnih prihоdа izuzеv pоrеzа i dоprinоsа pо оdbitku"/>
    <n v="3595840"/>
    <d v="2021-04-19T00:00:00"/>
    <s v="TEK.NAM.TRANS  OD REP.U KORIST.OPS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64/21-04"/>
    <s v="Batch name"/>
    <s v="RSD"/>
    <s v="840000073315484326"/>
    <s v="Sufinansiranje projekta posumljavanja"/>
    <s v="253-Uplаtа јаvnih prihоdа izuzеv pоrеzа i dоprinоsа pо оdbitku"/>
    <n v="1800000"/>
    <d v="2021-04-19T00:00:00"/>
    <s v="TEK.NAM.TRANS  OD REP.U KORIST.OPS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62/21-04"/>
    <s v="Batch name"/>
    <s v="RSD"/>
    <s v="840000073315484326"/>
    <s v="Sufinansiranje projekta posumljavanja"/>
    <s v="253-Uplаtа јаvnih prihоdа izuzеv pоrеzа i dоprinоsа pо оdbitku"/>
    <n v="304880"/>
    <d v="2021-04-19T00:00:00"/>
    <s v="TEK.NAM.TRANS  OD REP.U KORIST.OPS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59/21-04"/>
    <s v="Batch name"/>
    <s v="RSD"/>
    <s v="840000073315484326"/>
    <s v="Sufinansiranje projekta posumljavanja"/>
    <s v="253-Uplаtа јаvnih prihоdа izuzеv pоrеzа i dоprinоsа pо оdbitku"/>
    <n v="10467582.4"/>
    <d v="2021-04-19T00:00:00"/>
    <s v="TEK.NAM.TRANS  OD REP.U KORIST.OPS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4"/>
    <s v="421411-Телефон, телекс и телефакс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36-233-443-3997152"/>
    <s v="Batch name"/>
    <s v="RSD"/>
    <s v="160000000000060119"/>
    <s v="Ulazni racun"/>
    <s v="221-Prоmеt rоbе i uslugа – finаlnа pоtrоšnjа"/>
    <n v="8250"/>
    <d v="2021-03-16T00:00:00"/>
    <s v="PREDUZE?E ZA TELEKOMUNIKACIJE TELEK"/>
    <s v="100002887"/>
    <s v="17162543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88/21-03"/>
    <s v="Batch name"/>
    <s v="RSD"/>
    <s v="840000073315484326"/>
    <s v="-"/>
    <s v="253-Uplаtа јаvnih prihоdа izuzеv pоrеzа i dоprinоsа pо оdbitku"/>
    <n v="740797"/>
    <d v="2021-04-19T00:00:00"/>
    <s v="TEK.NAM.TRANS  OD REP.U KORIST.OPS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05/21-03"/>
    <s v="Batch name"/>
    <s v="RSD"/>
    <s v="840000073315484326"/>
    <s v="-"/>
    <s v="253-Uplаtа јаvnih prihоdа izuzеv pоrеzа i dоprinоsа pо оdbitku"/>
    <n v="254928"/>
    <d v="2021-04-19T00:00:00"/>
    <s v="TEK.NAM.TRANS  OD REP.U KORIST.OPS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97/21-03"/>
    <s v="Batch name"/>
    <s v="RSD"/>
    <s v="840000073315484326"/>
    <s v="-"/>
    <s v="253-Uplаtа јаvnih prihоdа izuzеv pоrеzа i dоprinоsа pо оdbitku"/>
    <n v="2500000"/>
    <d v="2021-04-19T00:00:00"/>
    <s v="TEK.NAM.TRANS  OD REP.U KORIST.OPS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1 br.: 4"/>
    <s v="254-Uplаtа pоrеzа i dоprinоsа pо оdbitku"/>
    <n v="3195.44"/>
    <d v="2021-03-16T00:00:00"/>
    <s v="MF-PORESKA UPRAVA"/>
    <s v="100020943"/>
    <s v="17862146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1 br.: 4"/>
    <s v="254-Uplаtа pоrеzа i dоprinоsа pо оdbitku"/>
    <n v="171.18"/>
    <d v="2021-03-16T00:00:00"/>
    <s v="MF-PORESKA UPRAVA"/>
    <s v="100020943"/>
    <s v="17862146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1 br.: 4"/>
    <s v="254-Uplаtа pоrеzа i dоprinоsа pо оdbitku"/>
    <n v="2624.82"/>
    <d v="2021-03-16T00:00:00"/>
    <s v="MF-PORESKA UPRAVA"/>
    <s v="100020943"/>
    <s v="17862146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1 br.: 4"/>
    <s v="254-Uplаtа pоrеzа i dоprinоsа pо оdbitku"/>
    <n v="2282.4499999999998"/>
    <d v="2021-03-16T00:00:00"/>
    <s v="MF-PORESKA UPRAVA"/>
    <s v="100020943"/>
    <s v="17862146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1 br.: 4"/>
    <s v="254-Uplаtа pоrеzа i dоprinоsа pо оdbitku"/>
    <n v="1175.46"/>
    <d v="2021-03-16T00:00:00"/>
    <s v="MF-PORESKA UPRAVA"/>
    <s v="100020943"/>
    <s v="17862146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1 br.: 4"/>
    <s v="254-Uplаtа pоrеzа i dоprinоsа pо оdbitku"/>
    <n v="1175.46"/>
    <d v="2021-03-16T00:00:00"/>
    <s v="MF-PORESKA UPRAVA"/>
    <s v="100020943"/>
    <s v="17862146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758-002/2021"/>
    <s v="Batch name"/>
    <s v="RSD"/>
    <s v="205000000000570157"/>
    <s v="Ulazni racun"/>
    <s v="221-Prоmеt rоbе i uslugа – finаlnа pоtrоšnjа"/>
    <n v="3600"/>
    <d v="2021-03-09T00:00:00"/>
    <s v="MALEX-CITY COPY SERVICE DOO BEOGRAD"/>
    <s v="100206156"/>
    <s v="07534736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840000000000484837"/>
    <s v="porez Natasa Veljkovic 03 2015"/>
    <s v="254-Uplаtа pоrеzа i dоprinоsа pо оdbitku"/>
    <n v="70542.039999999994"/>
    <d v="2021-03-19T00:00:00"/>
    <s v="MF-PORESKA UPRAVA"/>
    <s v="100020943"/>
    <s v="17862146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840000000000484837"/>
    <s v="porez Natasa Veljkovic 04 2015"/>
    <s v="254-Uplаtа pоrеzа i dоprinоsа pо оdbitku"/>
    <n v="70542.039999999994"/>
    <d v="2021-03-19T00:00:00"/>
    <s v="MF-PORESKA UPRAVA"/>
    <s v="100020943"/>
    <s v="17862146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840000000000484837"/>
    <s v="porez Natasa Veljkovic 06 2015"/>
    <s v="254-Uplаtа pоrеzа i dоprinоsа pо оdbitku"/>
    <n v="70542.039999999994"/>
    <d v="2021-03-19T00:00:00"/>
    <s v="MF-PORESKA UPRAVA"/>
    <s v="100020943"/>
    <s v="17862146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6"/>
    <s v="421414-Услуге мобилног телефон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80-233-060-1451057"/>
    <s v="Batch name"/>
    <s v="RSD"/>
    <s v="325950070004418351"/>
    <s v="Ulazni racun"/>
    <s v="221-Prоmеt rоbе i uslugа – finаlnа pоtrоšnjа"/>
    <n v="188505.74"/>
    <d v="2021-03-12T00:00:00"/>
    <s v="PREDUZE?E ZA TELEKOMUNIKACIJE TELEK"/>
    <s v="100002887"/>
    <s v="17162543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4"/>
    <s v="421411-Телефон, телекс и телефакс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3-233-011-1451056"/>
    <s v="Batch name"/>
    <s v="RSD"/>
    <s v="325950070004418351"/>
    <s v="Ulazni racun"/>
    <s v="221-Prоmеt rоbе i uslugа – finаlnа pоtrоšnjа"/>
    <n v="139055.62"/>
    <d v="2021-03-12T00:00:00"/>
    <s v="PREDUZE?E ZA TELEKOMUNIKACIJE TELEK"/>
    <s v="100002887"/>
    <s v="17162543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9"/>
    <s v="425222-Рачунарска опрема"/>
    <x v="5"/>
    <s v="425000-ТЕКУЋЕ ПОПРАВКЕ И ОДРЖАВАЊ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757-002/2021"/>
    <s v="Batch name"/>
    <s v="RSD"/>
    <s v="205000000000570157"/>
    <s v="Ulazni racun"/>
    <s v="221-Prоmеt rоbе i uslugа – finаlnа pоtrоšnjа"/>
    <n v="2160"/>
    <d v="2021-03-09T00:00:00"/>
    <s v="MALEX-CITY COPY SERVICE DOO BEOGRAD"/>
    <s v="100206156"/>
    <s v="07534736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840000000000484837"/>
    <s v="porez Natasa Veljkovic 2013"/>
    <s v="254-Uplаtа pоrеzа i dоprinоsа pо оdbitku"/>
    <n v="811080.86"/>
    <d v="2021-03-19T00:00:00"/>
    <s v="MF-PORESKA UPRAVA"/>
    <s v="100020943"/>
    <s v="17862146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840000000000484837"/>
    <s v="porez Natasa Veljkovic 01 2015"/>
    <s v="254-Uplаtа pоrеzа i dоprinоsа pо оdbitku"/>
    <n v="70542.039999999994"/>
    <d v="2021-03-19T00:00:00"/>
    <s v="MF-PORESKA UPRAVA"/>
    <s v="100020943"/>
    <s v="17862146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2"/>
    <s v="254-Uplаtа pоrеzа i dоprinоsа pо оdbitku"/>
    <n v="4025.16"/>
    <d v="2021-03-26T00:00:00"/>
    <s v="MF-PORESKA UPRAVA"/>
    <s v="100020943"/>
    <s v="17862146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240/2020-04"/>
    <s v="Batch name"/>
    <s v="RSD"/>
    <s v="200000012060579897"/>
    <s v="Naknada stete od divljaci"/>
    <s v="260-Prеmiје оsigurаnjа i nаdоknаdа štеtе"/>
    <n v="171800"/>
    <d v="2021-01-22T00:00:00"/>
    <s v="Matović Marko"/>
    <s v="110699470"/>
    <s v="1003991790015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6"/>
    <s v="254-Uplаtа pоrеzа i dоprinоsа pо оdbitku"/>
    <n v="14433.96"/>
    <d v="2021-02-09T00:00:00"/>
    <s v="MF-PORESKA UPRAVA"/>
    <s v="100020943"/>
    <s v="178621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8"/>
    <s v="463241-Капитални трансфери нивоу општина"/>
    <x v="11"/>
    <s v="463000-ТРАНСФЕРИ ОСТАЛИМ НИВОИМА ВЛАСТИ"/>
    <x v="2"/>
    <s v="0406-Интегрисано управљање отпадом, отпадним водама, хемикалијама и биоцидним производима"/>
    <x v="6"/>
    <s v="0005-Реализација пројеката изградње система управљања отпадом"/>
    <s v="01"/>
    <s v="01-Општи приходи и примања буџета"/>
    <s v="560"/>
    <s v="560-Заштита животне средине некласификована на"/>
    <s v="401-00-00239/2021-08"/>
    <s v="Batch name"/>
    <s v="RSD"/>
    <s v="840000073325184326"/>
    <s v="-"/>
    <s v="253-Uplаtа јаvnih prihоdа izuzеv pоrеzа i dоprinоsа pо оdbitku"/>
    <n v="27500000"/>
    <d v="2021-04-28T00:00:00"/>
    <s v="KAP.NAM.TRANS-OD REP.U KORIST.OPS"/>
    <s v="103964453"/>
    <s v="17862146"/>
    <d v="2021-04-28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38/21-04"/>
    <s v="Batch name"/>
    <s v="RSD"/>
    <s v="840000073315484326"/>
    <s v="sufinansiranje projekta posumljavanja"/>
    <s v="253-Uplаtа јаvnih prihоdа izuzеv pоrеzа i dоprinоsа pо оdbitku"/>
    <n v="2740000"/>
    <d v="2021-04-07T00:00:00"/>
    <s v="TEK.NAM.TRANS  OD REP.U KORIST.OPS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8"/>
    <s v="421521-Осигурање запослених у случају несреће на раду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N-54/2021"/>
    <s v="Batch name"/>
    <s v="RSD"/>
    <s v="160000000000056045"/>
    <s v="Ulazni racun"/>
    <s v="260-Prеmiје оsigurаnjа i nаdоknаdа štеtе"/>
    <n v="385440"/>
    <d v="2021-01-27T00:00:00"/>
    <s v="GENERALI OSIGURANJE SRBIJA A.D.O."/>
    <s v="100001175"/>
    <s v="17198319"/>
    <d v="2021-02-03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8"/>
    <s v="463241-Капитални трансфери нивоу општина"/>
    <x v="11"/>
    <s v="463000-ТРАНСФЕРИ ОСТАЛИМ НИВОИМА ВЛАСТИ"/>
    <x v="2"/>
    <s v="0406-Интегрисано управљање отпадом, отпадним водама, хемикалијама и биоцидним производима"/>
    <x v="0"/>
    <s v="0004-Санација и затварање несанитарних депонија"/>
    <s v="01"/>
    <s v="01-Општи приходи и примања буџета"/>
    <s v="560"/>
    <s v="560-Заштита животне средине некласификована на"/>
    <s v="401-00-263/2021-08"/>
    <s v="Batch name"/>
    <s v="RSD"/>
    <s v="840000073325184326"/>
    <s v="tranfer Opstini Trstenik"/>
    <s v="253-Uplаtа јаvnih prihоdа izuzеv pоrеzа i dоprinоsа pо оdbitku"/>
    <n v="36797654"/>
    <d v="2021-03-08T00:00:00"/>
    <s v="KAP.NAM.TRANS-OD REP.U KORIST.OPS"/>
    <s v="103964453"/>
    <s v="17862146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91/21-03"/>
    <s v="Batch name"/>
    <s v="RSD"/>
    <s v="840000073315484326"/>
    <s v="-"/>
    <s v="253-Uplаtа јаvnih prihоdа izuzеv pоrеzа i dоprinоsа pо оdbitku"/>
    <n v="745636"/>
    <d v="2021-04-09T00:00:00"/>
    <s v="TEK.NAM.TRANS  OD REP.U KORIST.OPS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93/21-03"/>
    <s v="Batch name"/>
    <s v="RSD"/>
    <s v="840000073315484326"/>
    <s v="-"/>
    <s v="253-Uplаtа јаvnih prihоdа izuzеv pоrеzа i dоprinоsа pо оdbitku"/>
    <n v="1200710"/>
    <d v="2021-04-09T00:00:00"/>
    <s v="TEK.NAM.TRANS  OD REP.U KORIST.OPS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5/2021-09"/>
    <s v="Batch name"/>
    <s v="RSD"/>
    <s v="160510010334320044"/>
    <s v="PPP Ugovori 2021 br.: 5"/>
    <s v="240-Zаrаdе i drugа primаnjа zаpоslеnih"/>
    <n v="61000"/>
    <d v="2021-04-09T00:00:00"/>
    <s v="Latković Branislav"/>
    <s v=""/>
    <s v="2708955710142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58/21-04"/>
    <s v="Batch name"/>
    <s v="RSD"/>
    <s v="840000073315484326"/>
    <s v="sufinansiranje projekta posumljavanja"/>
    <s v="253-Uplаtа јаvnih prihоdа izuzеv pоrеzа i dоprinоsа pо оdbitku"/>
    <n v="1557192"/>
    <d v="2021-04-07T00:00:00"/>
    <s v="TEK.NAM.TRANS  OD REP.U KORIST.OPS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19/2021-04"/>
    <s v="Batch name"/>
    <s v="RSD"/>
    <s v="840000000065174331"/>
    <s v="-"/>
    <s v="227-Subvеnciје"/>
    <n v="2420000"/>
    <d v="2021-03-31T00:00:00"/>
    <s v="JAVNO KOMUNALNO PREDUZECE &quot;KRUSEVAC"/>
    <s v="100323011"/>
    <s v="07145667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02/1/2020"/>
    <s v="Batch name"/>
    <s v="RSD"/>
    <s v="275000022001620552"/>
    <s v="subvencije za elektricna vozila"/>
    <s v="227-Subvеnciје"/>
    <n v="293948.25"/>
    <d v="2021-04-05T00:00:00"/>
    <s v="DRU?TVO ZA PRODAJU VOZILA I MOTORNI"/>
    <s v="103625766"/>
    <s v="17590839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8"/>
    <s v="254-Uplаtа pоrеzа i dоprinоsа pо оdbitku"/>
    <n v="7065.9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5/2021-09"/>
    <s v="Batch name"/>
    <s v="RSD"/>
    <s v="160510010334320044"/>
    <s v="PPP Ugovori 2020 br.: 2"/>
    <s v="240-Zаrаdе i drugа primаnjа zаpоslеnih"/>
    <n v="52285.71"/>
    <d v="2021-02-09T00:00:00"/>
    <s v="Latković Branislav"/>
    <s v=""/>
    <s v="2708955710142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21"/>
    <s v="254-Uplаtа pоrеzа i dоprinоsа pо оdbitku"/>
    <n v="2566.04"/>
    <d v="2021-05-07T00:00:00"/>
    <s v="MF-PORESKA UPRAVA"/>
    <s v="100020943"/>
    <s v="17862146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41/2020-02"/>
    <s v="Batch name"/>
    <s v="RSD"/>
    <s v="330630010399240619"/>
    <s v="Naknada troskova za sluzbeni put br: 13"/>
    <s v="241-Nеоpоrеzivа primаnjа zаpоslеnih"/>
    <n v="150"/>
    <d v="2021-02-03T00:00:00"/>
    <s v="MILAN ŠTETIĆ"/>
    <s v=""/>
    <s v="010196235061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1135/2021"/>
    <s v="Batch name"/>
    <s v="RSD"/>
    <s v="840000003097184520"/>
    <s v="Ulazni racun"/>
    <s v="253-Uplаtа јаvnih prihоdа izuzеv pоrеzа i dоprinоsа pо оdbitku"/>
    <n v="9627"/>
    <d v="2021-04-28T00:00:00"/>
    <s v="UPRAVA ZA ZAJEDNICKE POSLOVE REPUBL"/>
    <s v="102199617"/>
    <s v="07001401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9"/>
    <s v="254-Uplаtа pоrеzа i dоprinоsа pо оdbitku"/>
    <n v="11320.76"/>
    <d v="2021-03-08T00:00:00"/>
    <s v="MF-PORESKA UPRAVA"/>
    <s v="100020943"/>
    <s v="17862146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3"/>
    <s v="254-Uplаtа pоrеzа i dоprinоsа pо оdbitku"/>
    <n v="376073.61"/>
    <d v="2021-03-09T00:00:00"/>
    <s v="MF-PORESKA UPRAVA"/>
    <s v="100020943"/>
    <s v="1786214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79/2021-04"/>
    <s v="Batch name"/>
    <s v="RSD"/>
    <s v="840000000076876314"/>
    <s v="-"/>
    <s v="227-Subvеnciје"/>
    <n v="2980000"/>
    <d v="2021-03-31T00:00:00"/>
    <s v="AD PLANINKA"/>
    <s v="100622505"/>
    <s v="07108079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5"/>
    <s v="254-Uplаtа pоrеzа i dоprinоsа pо оdbitku"/>
    <n v="5132.07"/>
    <d v="2021-04-02T00:00:00"/>
    <s v="MF-PORESKA UPRAVA"/>
    <s v="100020943"/>
    <s v="1786214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0144/2021"/>
    <s v="Batch name"/>
    <s v="RSD"/>
    <s v="840000003097184520"/>
    <s v="Ulazni racun"/>
    <s v="253-Uplаtа јаvnih prihоdа izuzеv pоrеzа i dоprinоsа pо оdbitku"/>
    <n v="25212"/>
    <d v="2021-02-23T00:00:00"/>
    <s v="UPRAVA ZA ZAJEDNICKE POSLOVE REPUBL"/>
    <s v="102199617"/>
    <s v="07001401"/>
    <d v="2021-03-0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840000000000484837"/>
    <s v="porez Natasa Veljkovic 02 2015"/>
    <s v="254-Uplаtа pоrеzа i dоprinоsа pо оdbitku"/>
    <n v="70542.039999999994"/>
    <d v="2021-03-19T00:00:00"/>
    <s v="MF-PORESKA UPRAVA"/>
    <s v="100020943"/>
    <s v="17862146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1 br.: 5"/>
    <s v="254-Uplаtа pоrеzа i dоprinоsа pо оdbitku"/>
    <n v="448110.5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02/21-03"/>
    <s v="Batch name"/>
    <s v="RSD"/>
    <s v="840000073315484326"/>
    <s v="-"/>
    <s v="253-Uplаtа јаvnih prihоdа izuzеv pоrеzа i dоprinоsа pо оdbitku"/>
    <n v="9000000"/>
    <d v="2021-04-09T00:00:00"/>
    <s v="TEK.NAM.TRANS  OD REP.U KORIST.OPS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2/2021-09"/>
    <s v="Batch name"/>
    <s v="RSD"/>
    <s v="330040010214361056"/>
    <s v="PPP Ugovori 2021 br.: 5"/>
    <s v="240-Zаrаdе i drugа primаnjа zаpоslеnih"/>
    <n v="44000"/>
    <d v="2021-04-09T00:00:00"/>
    <s v="Данијела Дамјанови"/>
    <s v=""/>
    <s v="220198871526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2"/>
    <s v="254-Uplаtа pоrеzа i dоprinоsа pо оdbitku"/>
    <n v="149894.37"/>
    <d v="2021-02-09T00:00:00"/>
    <s v="MF-PORESKA UPRAVA"/>
    <s v="100020943"/>
    <s v="178621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3"/>
    <s v="254-Uplаtа pоrеzа i dоprinоsа pо оdbitku"/>
    <n v="181480.58"/>
    <d v="2021-03-09T00:00:00"/>
    <s v="MF-PORESKA UPRAVA"/>
    <s v="100020943"/>
    <s v="1786214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4850F664-II Z 1-21"/>
    <s v=""/>
    <s v="RSD"/>
    <s v="170001018203700419"/>
    <s v="PN999F2021 0029893960P664-II Z 1-21"/>
    <s v="290-Drugе trаnsаkciје"/>
    <n v="80613.89"/>
    <d v="2021-03-11T00:00:00"/>
    <s v="RADE JEVTIC DOSITEJA OBRADOVICA 036"/>
    <s v=""/>
    <s v="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87/21-03"/>
    <s v="Batch name"/>
    <s v="RSD"/>
    <s v="840000073315484326"/>
    <s v="-"/>
    <s v="253-Uplаtа јаvnih prihоdа izuzеv pоrеzа i dоprinоsа pо оdbitku"/>
    <n v="50000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374/2020-04"/>
    <s v="Batch name"/>
    <s v="RSD"/>
    <s v="205100154858624346"/>
    <s v="Naknada stete od divljaci"/>
    <s v="260-Prеmiје оsigurаnjа i nаdоknаdа štеtе"/>
    <n v="48700"/>
    <d v="2021-05-07T00:00:00"/>
    <s v="Marković Slobodan"/>
    <s v=""/>
    <s v="1908981792640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1"/>
    <s v="421412-Интернет и слично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4-229-011-4051233"/>
    <s v="Batch name"/>
    <s v="RSD"/>
    <s v="325950070004418351"/>
    <s v="Ulazni racun"/>
    <s v="221-Prоmеt rоbе i uslugа – finаlnа pоtrоšnjа"/>
    <n v="234600.04"/>
    <d v="2021-01-14T00:00:00"/>
    <s v="PREDUZE?E ZA TELEKOMUNIKACIJE TELEK"/>
    <s v="100002887"/>
    <s v="17162543"/>
    <d v="2021-01-21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1"/>
    <s v="421412-Интернет и слично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94-233-011-1451058"/>
    <s v="Batch name"/>
    <s v="RSD"/>
    <s v="325950070004418351"/>
    <s v="Ulazni racun"/>
    <s v="221-Prоmеt rоbе i uslugа – finаlnа pоtrоšnjа"/>
    <n v="234600.04"/>
    <d v="2021-03-16T00:00:00"/>
    <s v="PREDUZE?E ZA TELEKOMUNIKACIJE TELEK"/>
    <s v="100002887"/>
    <s v="17162543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0/2020-09"/>
    <s v="Batch name"/>
    <s v="RSD"/>
    <s v="105000040505140719"/>
    <s v="PPP Ugovori 2021 br.: 5"/>
    <s v="240-Zаrаdе i drugа primаnjа zаpоslеnih"/>
    <n v="60000"/>
    <d v="2021-04-09T00:00:00"/>
    <s v="ANA ŠPIJUNOVIĆ"/>
    <s v=""/>
    <s v="2705990795038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07/2020-02"/>
    <s v="Batch name"/>
    <s v="RSD"/>
    <s v="160540010020994964"/>
    <s v="Naknada troskova za sluzbeni put br: 16"/>
    <s v="241-Nеоpоrеzivа primаnjа zаpоslеnih"/>
    <n v="150"/>
    <d v="2021-02-03T00:00:00"/>
    <s v="BAJKANOVIC VINKO"/>
    <s v=""/>
    <s v="280496112262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5/2021-09"/>
    <s v="Batch name"/>
    <s v="RSD"/>
    <s v="325930060033715049"/>
    <s v="PPP Ugovori 2020 br.: 2"/>
    <s v="240-Zаrаdе i drugа primаnjа zаpоslеnih"/>
    <n v="50000"/>
    <d v="2021-02-09T00:00:00"/>
    <s v="БОЈАНА ГАЈИЋ"/>
    <s v=""/>
    <s v="0905981785021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200468.2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1363374.7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93537.67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52771.519999999997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122275.99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187675.37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84045.97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3463804.71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300769.31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136677.85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460678.83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501622.03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224639.44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3360800.86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194723.5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225151.71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282699.42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20312.93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234598.95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146559.63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65633.23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556125.03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37174.89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58517.29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94755.07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85855.8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38448.480000000003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467288.18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209263.83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1217375.27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105133.54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150449.62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270243.36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89774.89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952626.63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7"/>
    <s v="AKONTACIJA ZA APRIL 2021."/>
    <s v="RSD"/>
    <s v=""/>
    <s v="Isplata zarada"/>
    <s v="-"/>
    <n v="66893.13"/>
    <d v="2021-05-05T00:00:00"/>
    <s v=""/>
    <s v=""/>
    <s v="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9/2021-09"/>
    <s v="Batch name"/>
    <s v="RSD"/>
    <s v="160600000001647012"/>
    <s v="PPP Ugovori 2021 br.: 5"/>
    <s v="240-Zаrаdе i drugа primаnjа zаpоslеnih"/>
    <n v="55000"/>
    <d v="2021-04-09T00:00:00"/>
    <s v="iva zlatic"/>
    <s v=""/>
    <s v="14109877976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8"/>
    <s v="421619-Закуп остал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10112"/>
    <s v="Batch name"/>
    <s v="RSD"/>
    <s v="160000000006351830"/>
    <s v="Ulazni racun"/>
    <s v="225-Zаkupninе stvаri u јаvnој svојini"/>
    <n v="216000"/>
    <d v="2021-03-15T00:00:00"/>
    <s v="JRB AD"/>
    <s v="100001837"/>
    <s v="07015267"/>
    <d v="2021-03-2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1"/>
    <s v="254-Uplаtа pоrеzа i dоprinоsа pо оdbitku"/>
    <n v="9622.64"/>
    <d v="2021-03-08T00:00:00"/>
    <s v="MF-PORESKA UPRAVA"/>
    <s v="100020943"/>
    <s v="17862146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71-00-1/2/2021-09"/>
    <s v="Batch name"/>
    <s v="RSD"/>
    <s v="840000000000484837"/>
    <s v="Porez Jubilarne nagrade"/>
    <s v="254-Uplаtа pоrеzа i dоprinоsа pо оdbitku"/>
    <n v="7302.44"/>
    <d v="2021-03-12T00:00:00"/>
    <s v="MF-PORESKA UPRAVA"/>
    <s v="100020943"/>
    <s v="17862146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4850F664-II Z 1-21"/>
    <s v=""/>
    <s v="RSD"/>
    <s v="170001018203700419"/>
    <s v="PN999F2021 0029893966P664-II Z 1-21"/>
    <s v="290-Drugе trаnsаkciје"/>
    <n v="149991.70000000001"/>
    <d v="2021-03-11T00:00:00"/>
    <s v="RADE JEVTIC DOSITEJA OBRADOVICA 036"/>
    <s v=""/>
    <s v="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8"/>
    <s v="254-Uplаtа pоrеzа i dоprinоsа pо оdbitku"/>
    <n v="5132.07"/>
    <d v="2021-04-02T00:00:00"/>
    <s v="MF-PORESKA UPRAVA"/>
    <s v="100020943"/>
    <s v="1786214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0741/2021"/>
    <s v="Batch name"/>
    <s v="RSD"/>
    <s v="840000003097184520"/>
    <s v="Ulazni racun"/>
    <s v="253-Uplаtа јаvnih prihоdа izuzеv pоrеzа i dоprinоsа pо оdbitku"/>
    <n v="27476"/>
    <d v="2021-03-23T00:00:00"/>
    <s v="UPRAVA ZA ZAJEDNICKE POSLOVE REPUBL"/>
    <s v="102199617"/>
    <s v="07001401"/>
    <d v="2021-03-30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155/1/2020"/>
    <s v="Batch name"/>
    <s v="RSD"/>
    <s v="325950060001617040"/>
    <s v="subvencije za elektricna vozila"/>
    <s v="227-Subvеnciје"/>
    <n v="29395.33"/>
    <d v="2021-04-07T00:00:00"/>
    <s v="CSM 2017 DOO PAN?EVO"/>
    <s v="110130228"/>
    <s v="2130335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1489/2021"/>
    <s v="Batch name"/>
    <s v="RSD"/>
    <s v="840000003097184520"/>
    <s v="Ulazni racun"/>
    <s v="253-Uplаtа јаvnih prihоdа izuzеv pоrеzа i dоprinоsа pо оdbitku"/>
    <n v="5522"/>
    <d v="2021-04-27T00:00:00"/>
    <s v="UPRAVA ZA ZAJEDNICKE POSLOVE REPUBL"/>
    <s v="102199617"/>
    <s v="07001401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1"/>
    <s v="254-Uplаtа pоrеzа i dоprinоsа pо оdbitku"/>
    <n v="4025.16"/>
    <d v="2021-03-26T00:00:00"/>
    <s v="MF-PORESKA UPRAVA"/>
    <s v="100020943"/>
    <s v="17862146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3"/>
    <s v="414411-Помоћ у медицинском лечењу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02/2021-09"/>
    <s v="Batch name"/>
    <s v="RSD"/>
    <s v="840000000000484837"/>
    <s v="Porez Solidarna V Mitrovic"/>
    <s v="254-Uplаtа pоrеzа i dоprinоsа pо оdbitku"/>
    <n v="9050.33"/>
    <d v="2021-03-23T00:00:00"/>
    <s v="MF-PORESKA UPRAVA"/>
    <s v="100020943"/>
    <s v="17862146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2"/>
    <s v="414121-Боловање преко 30 дана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3.04.2021 24550296"/>
    <s v=""/>
    <s v="RSD"/>
    <s v="840000000002465092"/>
    <s v="NexTBIZ21317674 Bolovanje preko 30 dana 11-2020"/>
    <s v="241-Nеоpоrеzivа primаnjа zаpоslеnih"/>
    <n v="-11068.18"/>
    <d v="2021-04-13T00:00:00"/>
    <s v=""/>
    <s v="101288707"/>
    <s v="06042945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0/2021-09"/>
    <s v="Batch name"/>
    <s v="RSD"/>
    <s v="360038166903866295"/>
    <s v="PPP Ugovori 2021 br.: 5"/>
    <s v="240-Zаrаdе i drugа primаnjа zаpоslеnih"/>
    <n v="55000"/>
    <d v="2021-04-09T00:00:00"/>
    <s v="tamara bogavac"/>
    <s v=""/>
    <s v="3105989795071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0947/2021"/>
    <s v="Batch name"/>
    <s v="RSD"/>
    <s v="840000003097184520"/>
    <s v="Ulazni racun"/>
    <s v="253-Uplаtа јаvnih prihоdа izuzеv pоrеzа i dоprinоsа pо оdbitku"/>
    <n v="604"/>
    <d v="2021-03-30T00:00:00"/>
    <s v="UPRAVA ZA ZAJEDNICKE POSLOVE REPUBL"/>
    <s v="102199617"/>
    <s v="07001401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9"/>
    <s v="512221-Рачунарска опрема"/>
    <x v="15"/>
    <s v="512000-МАШИНЕ И ОПРЕ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ITSBGIF21/00029"/>
    <s v="Batch name"/>
    <s v="RSD"/>
    <s v="160000000032004353"/>
    <s v="Ulazni racun"/>
    <s v="221-Prоmеt rоbе i uslugа – finаlnа pоtrоšnjа"/>
    <n v="1895644.8"/>
    <d v="2021-03-23T00:00:00"/>
    <s v="ITS NETWORK D.O.O. BEOGRAD"/>
    <s v="106114404"/>
    <s v="20533331"/>
    <d v="2021-03-30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00/21-03"/>
    <s v="Batch name"/>
    <s v="RSD"/>
    <s v="840000073315484326"/>
    <s v="-"/>
    <s v="253-Uplаtа јаvnih prihоdа izuzеv pоrеzа i dоprinоsа pо оdbitku"/>
    <n v="11580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1141/2021"/>
    <s v="Batch name"/>
    <s v="RSD"/>
    <s v="840000003097184520"/>
    <s v="Ulazni racun"/>
    <s v="253-Uplаtа јаvnih prihоdа izuzеv pоrеzа i dоprinоsа pо оdbitku"/>
    <n v="987"/>
    <d v="2021-04-28T00:00:00"/>
    <s v="UPRAVA ZA ZAJEDNICKE POSLOVE REPUBL"/>
    <s v="102199617"/>
    <s v="07001401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43/21-04"/>
    <s v="Batch name"/>
    <s v="RSD"/>
    <s v="840000073315484326"/>
    <s v="Sufinansiranje projekta posumljavanja"/>
    <s v="253-Uplаtа јаvnih prihоdа izuzеv pоrеzа i dоprinоsа pо оdbitku"/>
    <n v="1622191"/>
    <d v="2021-04-19T00:00:00"/>
    <s v="TEK.NAM.TRANS  OD REP.U KORIST.OPS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3"/>
    <s v="414411-Помоћ у медицинском лечењу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69/01/2021-02"/>
    <s v="Batch name"/>
    <s v="RSD"/>
    <s v="200000001251565026"/>
    <s v="Solidarna pomoc Jasmina Jovic"/>
    <s v="240-Zаrаdе i drugа primаnjа zаpоslеnih"/>
    <n v="180327"/>
    <d v="2021-01-20T00:00:00"/>
    <s v="JOVIC JASMINA"/>
    <s v=""/>
    <s v="3107966757515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641/2021-02"/>
    <s v="Batch name"/>
    <s v="RSD"/>
    <s v="205900101912579258"/>
    <s v="Presuda Osnovni sud Kraljevo - Bojan Adzic, Bogutovac"/>
    <s v="290-Drugе trаnsаkciје"/>
    <n v="118387.67"/>
    <d v="2021-04-27T00:00:00"/>
    <s v="Adžić Bojan"/>
    <s v=""/>
    <s v="1004980780022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84/21-03"/>
    <s v="Batch name"/>
    <s v="RSD"/>
    <s v="840000073315484326"/>
    <s v="-"/>
    <s v="253-Uplаtа јаvnih prihоdа izuzеv pоrеzа i dоprinоsа pо оdbitku"/>
    <n v="4200000"/>
    <d v="2021-04-19T00:00:00"/>
    <s v="TEK.NAM.TRANS  OD REP.U KORIST.OPS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0/2020-09"/>
    <s v="Batch name"/>
    <s v="RSD"/>
    <s v="105000040505140719"/>
    <s v="PPP Ugovori 2020 br.: 3"/>
    <s v="240-Zаrаdе i drugа primаnjа zаpоslеnih"/>
    <n v="60000"/>
    <d v="2021-03-09T00:00:00"/>
    <s v="ANA ŠPIJUNOVIĆ"/>
    <s v=""/>
    <s v="2705990795038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2/2021-09"/>
    <s v="Batch name"/>
    <s v="RSD"/>
    <s v="330040010214361056"/>
    <s v="PPP Ugovori 2020 br.: 3"/>
    <s v="240-Zаrаdе i drugа primаnjа zаpоslеnih"/>
    <n v="44000"/>
    <d v="2021-03-09T00:00:00"/>
    <s v="Данијела Дамјанови"/>
    <s v=""/>
    <s v="220198871526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20"/>
    <s v="254-Uplаtа pоrеzа i dоprinоsа pо оdbitku"/>
    <n v="5132.07"/>
    <d v="2021-04-02T00:00:00"/>
    <s v="MF-PORESKA UPRAVA"/>
    <s v="100020943"/>
    <s v="1786214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3"/>
    <s v="254-Uplаtа pоrеzа i dоprinоsа pо оdbitku"/>
    <n v="526503.19999999995"/>
    <d v="2021-03-09T00:00:00"/>
    <s v="MF-PORESKA UPRAVA"/>
    <s v="100020943"/>
    <s v="1786214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0"/>
    <s v="254-Uplаtа pоrеzа i dоprinоsа pо оdbitku"/>
    <n v="38490.57"/>
    <d v="2021-03-08T00:00:00"/>
    <s v="MF-PORESKA UPRAVA"/>
    <s v="100020943"/>
    <s v="17862146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1/2021-09"/>
    <s v="Batch name"/>
    <s v="RSD"/>
    <s v="160510010187298211"/>
    <s v="PPP Ugovori 2020 br.: 3"/>
    <s v="240-Zаrаdе i drugа primаnjа zаpоslеnih"/>
    <n v="55000"/>
    <d v="2021-03-09T00:00:00"/>
    <s v="Бојана Поповић"/>
    <s v=""/>
    <s v="2801988715182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15/2020-02"/>
    <s v="Batch name"/>
    <s v="RSD"/>
    <s v="330630010399240619"/>
    <s v="Naknada troskova za sluzbeni put br: 11"/>
    <s v="241-Nеоpоrеzivа primаnjа zаpоslеnih"/>
    <n v="75"/>
    <d v="2021-02-03T00:00:00"/>
    <s v="MILAN ŠTETIĆ"/>
    <s v=""/>
    <s v="010196235061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29/2020-02"/>
    <s v="Batch name"/>
    <s v="RSD"/>
    <s v="160540010020994964"/>
    <s v="Naknada troskova za sluzbeni put br: 15"/>
    <s v="241-Nеоpоrеzivа primаnjа zаpоslеnih"/>
    <n v="150"/>
    <d v="2021-02-03T00:00:00"/>
    <s v="BAJKANOVIC VINKO"/>
    <s v=""/>
    <s v="280496112262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4850F664-II Z 1-21"/>
    <s v=""/>
    <s v="RSD"/>
    <s v="160510010232784809"/>
    <s v="PN999F2021 0029893956P664-II Z 1-21"/>
    <s v="290-Drugе trаnsаkciје"/>
    <n v="65159.46"/>
    <d v="2021-03-11T00:00:00"/>
    <s v="SA A FILIPOVI PE E MILOSAVLJEVI A 5"/>
    <s v=""/>
    <s v="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4"/>
    <s v="254-Uplаtа pоrеzа i dоprinоsа pо оdbitku"/>
    <n v="5132.07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44/21-04"/>
    <s v="Batch name"/>
    <s v="RSD"/>
    <s v="840000073315484326"/>
    <s v="Sufinansiranje projekta posumljavanja"/>
    <s v="253-Uplаtа јаvnih prihоdа izuzеv pоrеzа i dоprinоsа pо оdbitku"/>
    <n v="7000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67/21-04"/>
    <s v="Batch name"/>
    <s v="RSD"/>
    <s v="840000073315484326"/>
    <s v="Sufinansiranje projekta posumljavanja"/>
    <s v="253-Uplаtа јаvnih prihоdа izuzеv pоrеzа i dоprinоsа pо оdbitku"/>
    <n v="7000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1"/>
    <s v="254-Uplаtа pоrеzа i dоprinоsа pо оdbitku"/>
    <n v="257570.61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1"/>
    <s v="254-Uplаtа pоrеzа i dоprinоsа pо оdbitku"/>
    <n v="119502.82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131/1/2020"/>
    <s v="Batch name"/>
    <s v="RSD"/>
    <s v="170003002021200019"/>
    <s v="subvencije za elektircna vozila"/>
    <s v="227-Subvеnciје"/>
    <n v="411508.65"/>
    <d v="2021-05-06T00:00:00"/>
    <s v="DELTA MOTORS DOO BEOGRAD"/>
    <s v="104646704"/>
    <s v="20204192"/>
    <d v="2021-05-06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5"/>
    <s v="254-Uplаtа pоrеzа i dоprinоsа pо оdbitku"/>
    <n v="12830.19"/>
    <d v="2021-02-04T00:00:00"/>
    <s v="MF-PORESKA UPRAVA"/>
    <s v="100020943"/>
    <s v="17862146"/>
    <d v="2021-02-04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840000000000484837"/>
    <s v="porez Natasa Veljkovic 12 2012"/>
    <s v="254-Uplаtа pоrеzа i dоprinоsа pо оdbitku"/>
    <n v="27036.27"/>
    <d v="2021-03-19T00:00:00"/>
    <s v="MF-PORESKA UPRAVA"/>
    <s v="100020943"/>
    <s v="17862146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4"/>
    <s v="254-Uplаtа pоrеzа i dоprinоsа pо оdbitku"/>
    <n v="38490.57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4-1/2020-09"/>
    <s v="Batch name"/>
    <s v="RSD"/>
    <s v="205900102068669233"/>
    <s v="PPP Ugovori 2021 br.: 5"/>
    <s v="240-Zаrаdе i drugа primаnjа zаpоslеnih"/>
    <n v="60000"/>
    <d v="2021-04-09T00:00:00"/>
    <s v="Сања Ђорђевић"/>
    <s v=""/>
    <s v="1801989715190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4"/>
    <s v="254-Uplаtа pоrеzа i dоprinоsа pо оdbitku"/>
    <n v="4025.16"/>
    <d v="2021-03-26T00:00:00"/>
    <s v="MF-PORESKA UPRAVA"/>
    <s v="100020943"/>
    <s v="17862146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268/2021-02"/>
    <s v="Batch name"/>
    <s v="RSD"/>
    <s v="160510010122492123"/>
    <s v="Ugovor o angazovanju br.: 12"/>
    <s v="249-Оstаli prihоdi fizičkih licа"/>
    <n v="72000"/>
    <d v="2021-03-08T00:00:00"/>
    <s v="Маријана Кркић"/>
    <s v=""/>
    <s v="3007980766034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2"/>
    <s v="0406-Интегрисано управљање отпадом, отпадним водама, хемикалијама и биоцидним производима"/>
    <x v="8"/>
    <s v="7005-ИПА 2013 - Животна средина и климатске промене"/>
    <s v="56"/>
    <s v="56-Финансијска помоћ ЕУ"/>
    <s v="560"/>
    <s v="560-Заштита животне средине некласификована на"/>
    <s v="401-00-955/76/18-02"/>
    <s v="Batch name"/>
    <s v="RSD"/>
    <s v="840000000000162021"/>
    <s v="Obracunski nalog - PJ 7005 IPA Raska - 93.135,06EUR"/>
    <s v="290-Drugе trаnsаkciје"/>
    <n v="10950419.869999999"/>
    <d v="2021-02-22T00:00:00"/>
    <s v="REPUBLIKA SRBIJA-BUDZET"/>
    <s v="100279223"/>
    <s v="07017715"/>
    <d v="2021-03-0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2"/>
    <s v="254-Uplаtа pоrеzа i dоprinоsа pо оdbitku"/>
    <n v="149894.37"/>
    <d v="2021-02-09T00:00:00"/>
    <s v="MF-PORESKA UPRAVA"/>
    <s v="100020943"/>
    <s v="178621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92/2021-04"/>
    <s v="Batch name"/>
    <s v="RSD"/>
    <s v="840000001254976331"/>
    <s v="-"/>
    <s v="227-Subvеnciје"/>
    <n v="1930000"/>
    <d v="2021-03-31T00:00:00"/>
    <s v="LOVACKO UDRUZENJE NOVI BECEJ"/>
    <s v="101430942"/>
    <s v="0802042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416/2021-04"/>
    <s v="Batch name"/>
    <s v="RSD"/>
    <s v="840000000647276084"/>
    <s v="-"/>
    <s v="227-Subvеnciје"/>
    <n v="3220000"/>
    <d v="2021-03-31T00:00:00"/>
    <s v="UNIVERZITET U BEOGRADU - SUMARSKI F"/>
    <s v="101833051"/>
    <s v="07009291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9/2021-09"/>
    <s v="Batch name"/>
    <s v="RSD"/>
    <s v="200000001187279440"/>
    <s v="PPP Ugovori 2020 br.: 3"/>
    <s v="240-Zаrаdе i drugа primаnjа zаpоslеnih"/>
    <n v="70000"/>
    <d v="2021-03-09T00:00:00"/>
    <s v="Dragan Boršo"/>
    <s v=""/>
    <s v="300594571023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98/2021-04"/>
    <s v="Batch name"/>
    <s v="RSD"/>
    <s v="840000000006372349"/>
    <s v="-"/>
    <s v="227-Subvеnciје"/>
    <n v="16900000"/>
    <d v="2021-03-31T00:00:00"/>
    <s v="JAVNO PREDUZECE NACIONALNI PARK TAR"/>
    <s v="100760669"/>
    <s v="07360355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8/2021-09"/>
    <s v="Batch name"/>
    <s v="RSD"/>
    <s v="160350010006327588"/>
    <s v="PPP Ugovori 2020 br.: 3"/>
    <s v="240-Zаrаdе i drugа primаnjа zаpоslеnih"/>
    <n v="49500"/>
    <d v="2021-03-09T00:00:00"/>
    <s v="martin budimir"/>
    <s v=""/>
    <s v="1112983793424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6/2020-09"/>
    <s v="Batch name"/>
    <s v="RSD"/>
    <s v="340000003246125979"/>
    <s v="PPP Ugovori 2020 br.: 3"/>
    <s v="240-Zаrаdе i drugа primаnjа zаpоslеnih"/>
    <n v="55000"/>
    <d v="2021-03-09T00:00:00"/>
    <s v="KAŠIKOVIĆ JELENA"/>
    <s v=""/>
    <s v="3107987715243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1/2021-09"/>
    <s v="Batch name"/>
    <s v="RSD"/>
    <s v="200000012148962708"/>
    <s v="PPP Ugovori 2020 br.: 2"/>
    <s v="240-Zаrаdе i drugа primаnjа zаpоslеnih"/>
    <n v="9523.81"/>
    <d v="2021-02-09T00:00:00"/>
    <s v="ana milovanovic"/>
    <s v=""/>
    <s v="060498871505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8/2021-09"/>
    <s v="Batch name"/>
    <s v="RSD"/>
    <s v="165000700870120759"/>
    <s v="PPP Ugovori 2020 br.: 2"/>
    <s v="240-Zаrаdе i drugа primаnjа zаpоslеnih"/>
    <n v="44000"/>
    <d v="2021-02-09T00:00:00"/>
    <s v="Jелена Дабић"/>
    <s v=""/>
    <s v="0407979715024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1"/>
    <s v="254-Uplаtа pоrеzа i dоprinоsа pо оdbitku"/>
    <n v="17403.349999999999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3"/>
    <s v="254-Uplаtа pоrеzа i dоprinоsа pо оdbitku"/>
    <n v="9622.64"/>
    <d v="2021-01-12T00:00:00"/>
    <s v="MF-PORESKA UPRAVA"/>
    <s v="100020943"/>
    <s v="1786214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0329/2021"/>
    <s v="Batch name"/>
    <s v="RSD"/>
    <s v="840000003097184520"/>
    <s v="Ulazni racun"/>
    <s v="253-Uplаtа јаvnih prihоdа izuzеv pоrеzа i dоprinоsа pо оdbitku"/>
    <n v="2402"/>
    <d v="2021-02-23T00:00:00"/>
    <s v="UPRAVA ZA ZAJEDNICKE POSLOVE REPUBL"/>
    <s v="102199617"/>
    <s v="07001401"/>
    <d v="2021-02-26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9"/>
    <s v="254-Uplаtа pоrеzа i dоprinоsа pо оdbitku"/>
    <n v="14433.96"/>
    <d v="2021-03-08T00:00:00"/>
    <s v="MF-PORESKA UPRAVA"/>
    <s v="100020943"/>
    <s v="17862146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7"/>
    <s v="254-Uplаtа pоrеzа i dоprinоsа pо оdbitku"/>
    <n v="2012.58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0 br.: 2"/>
    <s v="254-Uplаtа pоrеzа i dоprinоsа pо оdbitku"/>
    <n v="324478.01"/>
    <d v="2021-02-09T00:00:00"/>
    <s v="MF-PORESKA UPRAVA"/>
    <s v="100020943"/>
    <s v="178621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14/2020-02"/>
    <s v="Batch name"/>
    <s v="RSD"/>
    <s v="330630010399240619"/>
    <s v="Naknada troskova za sluzbeni put br: 9"/>
    <s v="241-Nеоpоrеzivа primаnjа zаpоslеnih"/>
    <n v="75"/>
    <d v="2021-02-03T00:00:00"/>
    <s v="MILAN ŠTETIĆ"/>
    <s v=""/>
    <s v="010196235061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42/2020-02"/>
    <s v="Batch name"/>
    <s v="RSD"/>
    <s v="160540010020994964"/>
    <s v="Naknada troskova za sluzbeni put br: 17"/>
    <s v="241-Nеоpоrеzivа primаnjа zаpоslеnih"/>
    <n v="75"/>
    <d v="2021-02-03T00:00:00"/>
    <s v="BAJKANOVIC VINKO"/>
    <s v=""/>
    <s v="280496112262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6"/>
    <s v="414314-Помоћ у случају смрти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69/2/2021-02"/>
    <s v="Batch name"/>
    <s v="RSD"/>
    <s v="840000000000484837"/>
    <s v="Porez Solidarna pomoc Radivojka Lukic"/>
    <s v="254-Uplаtа pоrеzа i dоprinоsа pо оdbitku"/>
    <n v="5411.11"/>
    <d v="2021-02-05T00:00:00"/>
    <s v="MF-PORESKA UPRAVA"/>
    <s v="100020943"/>
    <s v="17862146"/>
    <d v="2021-02-10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757-002/2021"/>
    <s v="Batch name"/>
    <s v="RSD"/>
    <s v="205000000000570157"/>
    <s v="Ulazni racun"/>
    <s v="221-Prоmеt rоbе i uslugа – finаlnа pоtrоšnjа"/>
    <n v="3600"/>
    <d v="2021-03-09T00:00:00"/>
    <s v="MALEX-CITY COPY SERVICE DOO BEOGRAD"/>
    <s v="100206156"/>
    <s v="07534736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2"/>
    <s v="414121-Боловање преко 30 дана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9.03.2021 24153586"/>
    <s v=""/>
    <s v="RSD"/>
    <s v="840000000002465092"/>
    <s v="NexTBIZ21224091 Bolovanje preko 30 dana 10-2020"/>
    <s v="241-Nеоpоrеzivа primаnjа zаpоslеnih"/>
    <n v="-168689.68"/>
    <d v="2021-03-19T00:00:00"/>
    <s v=""/>
    <s v="101288707"/>
    <s v="06042945"/>
    <d v="2021-03-1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840000000000484837"/>
    <s v="porez Natasa Veljkovic 2014"/>
    <s v="254-Uplаtа pоrеzа i dоprinоsа pо оdbitku"/>
    <n v="711287.87"/>
    <d v="2021-03-19T00:00:00"/>
    <s v="MF-PORESKA UPRAVA"/>
    <s v="100020943"/>
    <s v="17862146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1353934.04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95802.43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101247.12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68358.210000000006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186224.3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83396.11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1094692.23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65927.64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109798.82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4270.28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146589.23000000001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65646.5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651451.32999999996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37174.89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49108.19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85855.8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38448.480000000003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73/1/2020"/>
    <s v="Batch name"/>
    <s v="RSD"/>
    <s v="275000022001620552"/>
    <s v="subvencije za elektricna vozila"/>
    <s v="227-Subvеnciје"/>
    <n v="293958"/>
    <d v="2021-04-06T00:00:00"/>
    <s v="DRU?TVO ZA PRODAJU VOZILA I MOTORNI"/>
    <s v="103625766"/>
    <s v="17590839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95/1/2020"/>
    <s v="Batch name"/>
    <s v="RSD"/>
    <s v="325950060001962069"/>
    <s v="subvencije za elektricna vozila"/>
    <s v="227-Subvеnciје"/>
    <n v="587896.5"/>
    <d v="2021-04-06T00:00:00"/>
    <s v="HYUNDAI SRBIJA DOO BEOGRAD"/>
    <s v="109030561"/>
    <s v="21114804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159034.04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8837.85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37513.57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1337465.3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93514.95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187165.71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83817.710000000006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3909763.96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298990.01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94386.64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58155.49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501549.04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9/2021-09"/>
    <s v="Batch name"/>
    <s v="RSD"/>
    <s v="160600000001647012"/>
    <s v="PPP Ugovori 2020 br.: 3"/>
    <s v="240-Zаrаdе i drugа primаnjа zаpоslеnih"/>
    <n v="55000"/>
    <d v="2021-03-09T00:00:00"/>
    <s v="iva zlatic"/>
    <s v=""/>
    <s v="141098779764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224606.75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3532073.6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193571.19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153889.43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110155.56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458814.3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92"/>
    <s v="AKONTACIJA ZA MART 2021."/>
    <s v="RSD"/>
    <s v=""/>
    <s v="Isplata zarada"/>
    <s v="-"/>
    <n v="205469.01"/>
    <d v="2021-04-05T00:00:00"/>
    <s v=""/>
    <s v=""/>
    <s v="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03/1/2020"/>
    <s v="Batch name"/>
    <s v="RSD"/>
    <s v="325950060001962069"/>
    <s v="subvencije za elektircna vozila"/>
    <s v="227-Subvеnciје"/>
    <n v="587889"/>
    <d v="2021-03-23T00:00:00"/>
    <s v="HYUNDAI SRBIJA DOO BEOGRAD"/>
    <s v="109030561"/>
    <s v="21114804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844/2020-04"/>
    <s v="Batch name"/>
    <s v="RSD"/>
    <s v="205100152540148291"/>
    <s v="Naknada stete od divljaci"/>
    <s v="260-Prеmiје оsigurаnjа i nаdоknаdа štеtе"/>
    <n v="206520"/>
    <d v="2021-02-10T00:00:00"/>
    <s v="Habibović Fahrudin"/>
    <s v=""/>
    <s v="1502987784333"/>
    <d v="2021-02-10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1"/>
    <s v="421412-Интернет и слично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5-231-011-1613237"/>
    <s v="Batch name"/>
    <s v="RSD"/>
    <s v="325950070004418351"/>
    <s v="Ulazni racun"/>
    <s v="221-Prоmеt rоbе i uslugа – finаlnа pоtrоšnjа"/>
    <n v="69564"/>
    <d v="2021-01-15T00:00:00"/>
    <s v="PREDUZE?E ZA TELEKOMUNIKACIJE TELEK"/>
    <s v="100002887"/>
    <s v="17162543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061/2021-02"/>
    <s v="Batch name"/>
    <s v="RSD"/>
    <s v="205900102136918627"/>
    <s v="Ugovor o angazovanju br.: 6"/>
    <s v="249-Оstаli prihоdi fizičkih licа"/>
    <n v="45000"/>
    <d v="2021-02-09T00:00:00"/>
    <s v="Анита Симић"/>
    <s v=""/>
    <s v="1609969715374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4-1/2020-09"/>
    <s v="Batch name"/>
    <s v="RSD"/>
    <s v="205900102068669233"/>
    <s v="PPP Ugovori 2021 br.: 4"/>
    <s v="240-Zаrаdе i drugа primаnjа zаpоslеnih"/>
    <n v="16000"/>
    <d v="2021-03-16T00:00:00"/>
    <s v="Сања Ђорђевић"/>
    <s v=""/>
    <s v="1801989715190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840000000000484837"/>
    <s v="porez Natasa Veljkovic 07 2015"/>
    <s v="254-Uplаtа pоrеzа i dоprinоsа pо оdbitku"/>
    <n v="61340.9"/>
    <d v="2021-03-19T00:00:00"/>
    <s v="MF-PORESKA UPRAVA"/>
    <s v="100020943"/>
    <s v="17862146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1/2021-09"/>
    <s v="Batch name"/>
    <s v="RSD"/>
    <s v="160510010187298211"/>
    <s v="PPP Ugovori 2021 br.: 5"/>
    <s v="240-Zаrаdе i drugа primаnjа zаpоslеnih"/>
    <n v="55000"/>
    <d v="2021-04-09T00:00:00"/>
    <s v="Бојана Поповић"/>
    <s v=""/>
    <s v="2801988715182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31/21-04"/>
    <s v="Batch name"/>
    <s v="RSD"/>
    <s v="840000073315484326"/>
    <s v="Sufinansiranje projekta posumljavanja"/>
    <s v="253-Uplаtа јаvnih prihоdа izuzеv pоrеzа i dоprinоsа pо оdbitku"/>
    <n v="18000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40/21-04"/>
    <s v="Batch name"/>
    <s v="RSD"/>
    <s v="840000073315484326"/>
    <s v="Sufinansiranje projekta posumljavanja"/>
    <s v="253-Uplаtа јаvnih prihоdа izuzеv pоrеzа i dоprinоsа pо оdbitku"/>
    <n v="8000000"/>
    <d v="2021-03-31T00:00:00"/>
    <s v="TEK.NAM.TRANS  OD REP.U KORIST.OPS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9"/>
    <s v="254-Uplаtа pоrеzа i dоprinоsа pо оdbitku"/>
    <n v="4025.16"/>
    <d v="2021-04-02T00:00:00"/>
    <s v="MF-PORESKA UPRAVA"/>
    <s v="100020943"/>
    <s v="1786214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0"/>
    <s v="254-Uplаtа pоrеzа i dоprinоsа pо оdbitku"/>
    <n v="30188.68"/>
    <d v="2021-03-08T00:00:00"/>
    <s v="MF-PORESKA UPRAVA"/>
    <s v="100020943"/>
    <s v="17862146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/2021-09"/>
    <s v="Batch name"/>
    <s v="RSD"/>
    <s v="160510010030024157"/>
    <s v="PPP Ugovori 2021 br.: 5"/>
    <s v="240-Zаrаdе i drugа primаnjа zаpоslеnih"/>
    <n v="55000"/>
    <d v="2021-04-09T00:00:00"/>
    <s v="Lucic Rusovic Gordana"/>
    <s v=""/>
    <s v="2703963135015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1 br.: 5"/>
    <s v="254-Uplаtа pоrеzа i dоprinоsа pо оdbitku"/>
    <n v="545526.02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840000000000484837"/>
    <s v="porez Natasa Veljkovic 11 2012"/>
    <s v="254-Uplаtа pоrеzа i dоprinоsа pо оdbitku"/>
    <n v="23349.49"/>
    <d v="2021-03-19T00:00:00"/>
    <s v="MF-PORESKA UPRAVA"/>
    <s v="100020943"/>
    <s v="17862146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9"/>
    <s v="425222-Рачунарска опрема"/>
    <x v="5"/>
    <s v="425000-ТЕКУЋЕ ПОПРАВКЕ И ОДРЖАВАЊ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758-002/2021"/>
    <s v="Batch name"/>
    <s v="RSD"/>
    <s v="205000000000570157"/>
    <s v="Ulazni racun"/>
    <s v="221-Prоmеt rоbе i uslugа – finаlnа pоtrоšnjа"/>
    <n v="2160"/>
    <d v="2021-03-09T00:00:00"/>
    <s v="MALEX-CITY COPY SERVICE DOO BEOGRAD"/>
    <s v="100206156"/>
    <s v="07534736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6"/>
    <s v="414314-Помоћ у случају смрти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21/2021-09"/>
    <s v="Batch name"/>
    <s v="RSD"/>
    <s v="205100152505074158"/>
    <s v="Solidarna M Krsmanovic"/>
    <s v="249-Оstаli prihоdi fizičkih licа"/>
    <n v="126218"/>
    <d v="2021-04-14T00:00:00"/>
    <s v="KRSMANOVIC MIRJANA"/>
    <s v=""/>
    <s v="1707978715060"/>
    <d v="2021-04-1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96/21-03"/>
    <s v="Batch name"/>
    <s v="RSD"/>
    <s v="840000073315484326"/>
    <s v="-"/>
    <s v="253-Uplаtа јаvnih prihоdа izuzеv pоrеzа i dоprinоsа pо оdbitku"/>
    <n v="4500000"/>
    <d v="2021-04-09T00:00:00"/>
    <s v="TEK.NAM.TRANS  OD REP.U KORIST.OPS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"/>
    <s v="254-Uplаtа pоrеzа i dоprinоsа pо оdbitku"/>
    <n v="4025.16"/>
    <d v="2021-03-12T00:00:00"/>
    <s v="MF-PORESKA UPRAVA"/>
    <s v="100020943"/>
    <s v="17862146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0"/>
    <s v="0404-Управљање заштитом животне средине"/>
    <x v="7"/>
    <s v="4010-Заштита и очување вода као природних ресурса"/>
    <s v="01"/>
    <s v="01-Општи приходи и примања буџета"/>
    <s v="560"/>
    <s v="560-Заштита животне средине некласификована на"/>
    <s v="401-00-550/2021-03"/>
    <s v="Batch name"/>
    <s v="RSD"/>
    <s v="840000073315484326"/>
    <s v="-"/>
    <s v="253-Uplаtа јаvnih prihоdа izuzеv pоrеzа i dоprinоsа pо оdbitku"/>
    <n v="36000000"/>
    <d v="2021-04-26T00:00:00"/>
    <s v="TEK.NAM.TRANS  OD REP.U KORIST.OPS"/>
    <s v="103964453"/>
    <s v="17862146"/>
    <d v="2021-04-2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8"/>
    <s v="423621-Угоститељ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8-00372/2021"/>
    <s v="Batch name"/>
    <s v="RSD"/>
    <s v="840000003097184520"/>
    <s v="Ulazni racun"/>
    <s v="253-Uplаtа јаvnih prihоdа izuzеv pоrеzа i dоprinоsа pо оdbitku"/>
    <n v="280"/>
    <d v="2021-02-22T00:00:00"/>
    <s v="UPRAVA ZA ZAJEDNICKE POSLOVE REPUBL"/>
    <s v="102199617"/>
    <s v="07001401"/>
    <d v="2021-02-26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6"/>
    <s v="423422-Односи са јавношћу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393-47-001-2021"/>
    <s v="Batch name"/>
    <s v="RSD"/>
    <s v="160000000032659976"/>
    <s v="Ulazni racun"/>
    <s v="221-Prоmеt rоbе i uslugа – finаlnа pоtrоšnjа"/>
    <n v="99996"/>
    <d v="2021-03-01T00:00:00"/>
    <s v="NINAMEDIA KLIPING DOO NOVI SAD"/>
    <s v="106307527"/>
    <s v="20575298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81/1/2020"/>
    <s v="Batch name"/>
    <s v="RSD"/>
    <s v="170003002021200019"/>
    <s v="subvencije za elektricna vozila"/>
    <s v="227-Subvеnciје"/>
    <n v="411487.65"/>
    <d v="2021-03-29T00:00:00"/>
    <s v="DELTA MOTORS DOO BEOGRAD"/>
    <s v="104646704"/>
    <s v="20204192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6/2020-09"/>
    <s v="Batch name"/>
    <s v="RSD"/>
    <s v="340000003246125979"/>
    <s v="PPP Ugovori 2020 br.: 2"/>
    <s v="240-Zаrаdе i drugа primаnjа zаpоslеnih"/>
    <n v="55000"/>
    <d v="2021-02-09T00:00:00"/>
    <s v="KAŠIKOVIĆ JELENA"/>
    <s v=""/>
    <s v="310798771524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2"/>
    <s v="414121-Боловање преко 30 дана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7.04.2021 24791966"/>
    <s v=""/>
    <s v="RSD"/>
    <s v="840000000002465092"/>
    <s v="NexTBIZ21368331 Bolovanje preko 30 dana 11-2020"/>
    <s v="241-Nеоpоrеzivа primаnjа zаpоslеnih"/>
    <n v="-33139.64"/>
    <d v="2021-04-27T00:00:00"/>
    <s v=""/>
    <s v="101288707"/>
    <s v="06042945"/>
    <d v="2021-04-2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171-00-1/5/2021-09"/>
    <s v="Batch name"/>
    <s v="RSD"/>
    <s v="840000000000484837"/>
    <s v="Porez Jubilarne nagrade"/>
    <s v="254-Uplаtа pоrеzа i dоprinоsа pо оdbitku"/>
    <n v="5099.33"/>
    <d v="2021-03-12T00:00:00"/>
    <s v="MF-PORESKA UPRAVA"/>
    <s v="100020943"/>
    <s v="17862146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7"/>
    <s v="254-Uplаtа pоrеzа i dоprinоsа pо оdbitku"/>
    <n v="9622.64"/>
    <d v="2021-02-09T00:00:00"/>
    <s v="MF-PORESKA UPRAVA"/>
    <s v="100020943"/>
    <s v="178621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8"/>
    <s v="254-Uplаtа pоrеzа i dоprinоsа pо оdbitku"/>
    <n v="32533.7"/>
    <d v="2021-02-09T00:00:00"/>
    <s v="MF-PORESKA UPRAVA"/>
    <s v="100020943"/>
    <s v="178621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840000000000484837"/>
    <s v="porez Natasa Veljkovic 05 2015"/>
    <s v="254-Uplаtа pоrеzа i dоprinоsа pо оdbitku"/>
    <n v="70542.039999999994"/>
    <d v="2021-03-19T00:00:00"/>
    <s v="MF-PORESKA UPRAVA"/>
    <s v="100020943"/>
    <s v="17862146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21/2021-02"/>
    <s v="Batch name"/>
    <s v="RSD"/>
    <s v="330630010399240619"/>
    <s v="Naknada troskova za sluzbeni put br: 44"/>
    <s v="241-Nеоpоrеzivа primаnjа zаpоslеnih"/>
    <n v="75"/>
    <d v="2021-03-25T00:00:00"/>
    <s v="MILAN ŠTETIĆ"/>
    <s v=""/>
    <s v="0101962350616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8"/>
    <s v="254-Uplаtа pоrеzа i dоprinоsа pо оdbitku"/>
    <n v="9009.0300000000007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6"/>
    <s v="421414-Услуге мобилног телефон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4-231-060-1613235"/>
    <s v="Batch name"/>
    <s v="RSD"/>
    <s v="325950070004418351"/>
    <s v="Ulazni racun"/>
    <s v="221-Prоmеt rоbе i uslugа – finаlnа pоtrоšnjа"/>
    <n v="178831.99"/>
    <d v="2021-01-15T00:00:00"/>
    <s v="PREDUZE?E ZA TELEKOMUNIKACIJE TELEK"/>
    <s v="100002887"/>
    <s v="17162543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7"/>
    <s v="463142-Наменски трансфери нивоу општин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386/2021-04"/>
    <s v="Batch name"/>
    <s v="RSD"/>
    <s v="840000073315484326"/>
    <s v="sufinansiranje projekta posumljavanja"/>
    <s v="253-Uplаtа јаvnih prihоdа izuzеv pоrеzа i dоprinоsа pо оdbitku"/>
    <n v="1987430"/>
    <d v="2021-04-07T00:00:00"/>
    <s v="TEK.NAM.TRANS  OD REP.U KORIST.OPS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7"/>
    <s v="254-Uplаtа pоrеzа i dоprinоsа pо оdbitku"/>
    <n v="4025.16"/>
    <d v="2021-04-02T00:00:00"/>
    <s v="MF-PORESKA UPRAVA"/>
    <s v="100020943"/>
    <s v="1786214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0/2021-09"/>
    <s v="Batch name"/>
    <s v="RSD"/>
    <s v="200000010855389817"/>
    <s v="PPP Ugovori 2020 br.: 3"/>
    <s v="240-Zаrаdе i drugа primаnjа zаpоslеnih"/>
    <n v="50000"/>
    <d v="2021-03-09T00:00:00"/>
    <s v="Borivoje Uratarevic"/>
    <s v=""/>
    <s v="2808956710175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1"/>
    <s v="424911-Остале специјализоване услуге"/>
    <x v="14"/>
    <s v="424000-СПЕЦИЈАЛИЗОВАНЕ УСЛУГЕ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020/001791"/>
    <s v="Batch name"/>
    <s v="RSD"/>
    <s v="840000000182566641"/>
    <s v="Ulazni racun"/>
    <s v="221-Prоmеt rоbе i uslugа – finаlnа pоtrоšnjа"/>
    <n v="21500"/>
    <d v="2021-01-05T00:00:00"/>
    <s v="UNIVERZITET U BEOGRADU - FAKULTET V"/>
    <s v="100266509"/>
    <s v="07002009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8"/>
    <s v="421619-Закуп остал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10049"/>
    <s v="Batch name"/>
    <s v="RSD"/>
    <s v="160000000006351830"/>
    <s v="Ulazni racun"/>
    <s v="225-Zаkupninе stvаri u јаvnој svојini"/>
    <n v="180000"/>
    <d v="2021-02-22T00:00:00"/>
    <s v="JRB AD"/>
    <s v="100001837"/>
    <s v="07015267"/>
    <d v="2021-03-0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2/2021-09"/>
    <s v="Batch name"/>
    <s v="RSD"/>
    <s v="160510010246460839"/>
    <s v="PPP Ugovori 2021 br.: 5"/>
    <s v="240-Zаrаdе i drugа primаnjа zаpоslеnih"/>
    <n v="60000"/>
    <d v="2021-04-09T00:00:00"/>
    <s v="JOVANA MATARUGA"/>
    <s v=""/>
    <s v="2001982785018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delu br.: 10"/>
    <s v="254-Uplаtа pоrеzа i dоprinоsа pо оdbitku"/>
    <n v="5132.07"/>
    <d v="2021-03-26T00:00:00"/>
    <s v="MF-PORESKA UPRAVA"/>
    <s v="100020943"/>
    <s v="17862146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PPP Ugovori 2021 br.: 5"/>
    <s v="254-Uplаtа pоrеzа i dоprinоsа pо оdbitku"/>
    <n v="188478.28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4"/>
    <s v="254-Uplаtа pоrеzа i dоprinоsа pо оdbitku"/>
    <n v="30188.68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98/21-03"/>
    <s v="Batch name"/>
    <s v="RSD"/>
    <s v="840000073314484353"/>
    <s v="-"/>
    <s v="253-Uplаtа јаvnih prihоdа izuzеv pоrеzа i dоprinоsа pо оdbitku"/>
    <n v="20000000"/>
    <d v="2021-04-09T00:00:00"/>
    <s v="TEK.NAM.TRANS  OD REP.U KORIST.GRD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0"/>
    <s v="Prevoz za februar 2021."/>
    <s v="RSD"/>
    <s v=""/>
    <s v="Isplata zarada"/>
    <s v="-"/>
    <n v="179392.66"/>
    <d v="2021-01-29T00:00:00"/>
    <s v=""/>
    <s v=""/>
    <s v="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0"/>
    <s v="Prevoz za februar 2021."/>
    <s v="RSD"/>
    <s v=""/>
    <s v="Isplata zarada"/>
    <s v="-"/>
    <n v="269389.68"/>
    <d v="2021-01-29T00:00:00"/>
    <s v=""/>
    <s v=""/>
    <s v="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0"/>
    <s v="Prevoz za februar 2021."/>
    <s v="RSD"/>
    <s v=""/>
    <s v="Isplata zarada"/>
    <s v="-"/>
    <n v="427147.8"/>
    <d v="2021-01-29T00:00:00"/>
    <s v=""/>
    <s v=""/>
    <s v="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0"/>
    <s v="Prevoz za februar 2021."/>
    <s v="RSD"/>
    <s v=""/>
    <s v="Isplata zarada"/>
    <s v="-"/>
    <n v="128653.77"/>
    <d v="2021-01-29T00:00:00"/>
    <s v=""/>
    <s v=""/>
    <s v="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0"/>
    <s v="Prevoz za februar 2021."/>
    <s v="RSD"/>
    <s v=""/>
    <s v="Isplata zarada"/>
    <s v="-"/>
    <n v="97601"/>
    <d v="2021-01-29T00:00:00"/>
    <s v=""/>
    <s v=""/>
    <s v="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5"/>
    <s v="415112-Накнаде трошкова за превоз на посао и са посла"/>
    <x v="10"/>
    <s v="415000-НАКНАДЕ ТРОШКОВА ЗА ЗАПОСЛЕНЕ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0"/>
    <s v="Prevoz za februar 2021."/>
    <s v="RSD"/>
    <s v=""/>
    <s v="Isplata zarada"/>
    <s v="-"/>
    <n v="32630"/>
    <d v="2021-01-29T00:00:00"/>
    <s v=""/>
    <s v=""/>
    <s v="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49/21-04"/>
    <s v="Batch name"/>
    <s v="RSD"/>
    <s v="840000073314484353"/>
    <s v="sufinansiranje projekta posumljavanja"/>
    <s v="253-Uplаtа јаvnih prihоdа izuzеv pоrеzа i dоprinоsа pо оdbitku"/>
    <n v="3641461.26"/>
    <d v="2021-04-07T00:00:00"/>
    <s v="TEK.NAM.TRANS  OD REP.U KORIST.GRD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42/21-04"/>
    <s v="Batch name"/>
    <s v="RSD"/>
    <s v="840000073314484353"/>
    <s v="sufinansiranje projekta posumljavanja"/>
    <s v="253-Uplаtа јаvnih prihоdа izuzеv pоrеzа i dоprinоsа pо оdbitku"/>
    <n v="493040"/>
    <d v="2021-04-07T00:00:00"/>
    <s v="TEK.NAM.TRANS  OD REP.U KORIST.GRD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99/21-03"/>
    <s v="Batch name"/>
    <s v="RSD"/>
    <s v="840000073314484353"/>
    <s v="-"/>
    <s v="253-Uplаtа јаvnih prihоdа izuzеv pоrеzа i dоprinоsа pо оdbitku"/>
    <n v="4500000"/>
    <d v="2021-04-09T00:00:00"/>
    <s v="TEK.NAM.TRANS  OD REP.U KORIST.GRD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5"/>
    <s v="4008-Смањење загађења ваздуха у Србији  пореклом из индивидуалних извора - ложишта (куће и самосталне заједнице)"/>
    <s v="01"/>
    <s v="01-Општи приходи и примања буџета"/>
    <s v="560"/>
    <s v="560-Заштита животне средине некласификована на"/>
    <s v="401-00-355/2021-03"/>
    <s v="Batch name"/>
    <s v="RSD"/>
    <s v="840000073314484353"/>
    <s v="-"/>
    <s v="253-Uplаtа јаvnih prihоdа izuzеv pоrеzа i dоprinоsа pо оdbitku"/>
    <n v="14000000"/>
    <d v="2021-04-09T00:00:00"/>
    <s v="TEK.NAM.TRANS  OD REP.U KORIST.GRD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83/21-03"/>
    <s v="Batch name"/>
    <s v="RSD"/>
    <s v="840000073314484353"/>
    <s v="-"/>
    <s v="253-Uplаtа јаvnih prihоdа izuzеv pоrеzа i dоprinоsа pо оdbitku"/>
    <n v="4000000"/>
    <d v="2021-04-19T00:00:00"/>
    <s v="TEK.NAM.TRANS  OD REP.U KORIST.GRD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53/21-04"/>
    <s v="Batch name"/>
    <s v="RSD"/>
    <s v="840000073314484353"/>
    <s v="Sufinansiranje projekta posumljavanja"/>
    <s v="253-Uplаtа јаvnih prihоdа izuzеv pоrеzа i dоprinоsа pо оdbitku"/>
    <n v="74993"/>
    <d v="2021-04-19T00:00:00"/>
    <s v="TEK.NAM.TRANS  OD REP.U KORIST.GRD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65/21-04"/>
    <s v="Batch name"/>
    <s v="RSD"/>
    <s v="840000073314484353"/>
    <s v="Sufinansiranje projekta posumljavanja"/>
    <s v="253-Uplаtа јаvnih prihоdа izuzеv pоrеzа i dоprinоsа pо оdbitku"/>
    <n v="1850000"/>
    <d v="2021-04-19T00:00:00"/>
    <s v="TEK.NAM.TRANS  OD REP.U KORIST.GRD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55/21-04"/>
    <s v="Batch name"/>
    <s v="RSD"/>
    <s v="840000073314484353"/>
    <s v="Sufinansiranje projekta posumljavanja"/>
    <s v="253-Uplаtа јаvnih prihоdа izuzеv pоrеzа i dоprinоsа pо оdbitku"/>
    <n v="3460522.6"/>
    <d v="2021-04-19T00:00:00"/>
    <s v="TEK.NAM.TRANS  OD REP.U KORIST.GRD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45/21-04"/>
    <s v="Batch name"/>
    <s v="RSD"/>
    <s v="840000073314484353"/>
    <s v="Sufinansiranje projekta posumljavanja"/>
    <s v="253-Uplаtа јаvnih prihоdа izuzеv pоrеzа i dоprinоsа pо оdbitku"/>
    <n v="6000000"/>
    <d v="2021-04-19T00:00:00"/>
    <s v="TEK.NAM.TRANS  OD REP.U KORIST.GRD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5"/>
    <s v="4008-Смањење загађења ваздуха у Србији  пореклом из индивидуалних извора - ложишта (куће и самосталне заједнице)"/>
    <s v="01"/>
    <s v="01-Општи приходи и примања буџета"/>
    <s v="560"/>
    <s v="560-Заштита животне средине некласификована на"/>
    <s v="401-00-369/21-03"/>
    <s v="Batch name"/>
    <s v="RSD"/>
    <s v="840000073314484353"/>
    <s v="PJ 4008 - Grad Nis"/>
    <s v="253-Uplаtа јаvnih prihоdа izuzеv pоrеzа i dоprinоsа pо оdbitku"/>
    <n v="12000000"/>
    <d v="2021-04-19T00:00:00"/>
    <s v="TEK.NAM.TRANS  OD REP.U KORIST.GRD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5"/>
    <s v="4008-Смањење загађења ваздуха у Србији  пореклом из индивидуалних извора - ложишта (куће и самосталне заједнице)"/>
    <s v="01"/>
    <s v="01-Општи приходи и примања буџета"/>
    <s v="560"/>
    <s v="560-Заштита животне средине некласификована на"/>
    <s v="401-00-365/21-03"/>
    <s v="Batch name"/>
    <s v="RSD"/>
    <s v="840000073314484353"/>
    <s v="-"/>
    <s v="253-Uplаtа јаvnih prihоdа izuzеv pоrеzа i dоprinоsа pо оdbitku"/>
    <n v="8700000"/>
    <d v="2021-04-19T00:00:00"/>
    <s v="TEK.NAM.TRANS  OD REP.U KORIST.GRD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95/21-03"/>
    <s v="Batch name"/>
    <s v="RSD"/>
    <s v="840000073314484353"/>
    <s v="-"/>
    <s v="253-Uplаtа јаvnih prihоdа izuzеv pоrеzа i dоprinоsа pо оdbitku"/>
    <n v="18000000"/>
    <d v="2021-04-19T00:00:00"/>
    <s v="TEK.NAM.TRANS  OD REP.U KORIST.GRD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9"/>
    <s v="425222-Рачунарска опрема"/>
    <x v="5"/>
    <s v="425000-ТЕКУЋЕ ПОПРАВКЕ И ОДРЖАВАЊ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1-300-000005"/>
    <s v="Batch name"/>
    <s v="RSD"/>
    <s v="160000000032099122"/>
    <s v="Ulazni racun"/>
    <s v="221-Prоmеt rоbе i uslugа – finаlnа pоtrоšnjа"/>
    <n v="38400"/>
    <d v="2021-01-27T00:00:00"/>
    <s v="NET KOLEKTIV DOO BEOGRAD"/>
    <s v="106045106"/>
    <s v="20522895"/>
    <d v="2021-02-03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46/21-04"/>
    <s v="Batch name"/>
    <s v="RSD"/>
    <s v="840000073314484353"/>
    <s v="Sufinansiranje projekta posumljavanja"/>
    <s v="253-Uplаtа јаvnih prihоdа izuzеv pоrеzа i dоprinоsа pо оdbitku"/>
    <n v="1128352.07"/>
    <d v="2021-04-19T00:00:00"/>
    <s v="TEK.NAM.TRANS  OD REP.U KORIST.GRD"/>
    <s v="103964453"/>
    <s v="17862146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91825.84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85904.62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3538303.8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9"/>
    <s v="411112-Додатак за рад дужи од пуног радног времен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04264.18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293738.94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44030.61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445792.9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509005.09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227945.7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3158474.07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9"/>
    <s v="411112-Додатак за рад дужи од пуног радног времен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75202.600000000006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1"/>
    <s v="411113-Додатак за рад на дан државног и верског празник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8964.42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92093.08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47001.39000000001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451515.58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0"/>
    <s v="411119-Остали додаци и накнаде запосленима"/>
    <x v="1"/>
    <s v="411000-ПЛАТЕ, ДОДАЦИ И НАКНАДЕ ЗАПОСЛЕНИХ (ЗАРАДЕ)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42934.57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468761.39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209923.58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337120.1200000001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9"/>
    <s v="411112-Додатак за рад дужи од пуног радног времен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04411.24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93168.58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5681.62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0/2021-09"/>
    <s v="Batch name"/>
    <s v="RSD"/>
    <s v="200000010855389817"/>
    <s v="PPP Ugovori 2021 br.: 5"/>
    <s v="240-Zаrаdе i drugа primаnjа zаpоslеnih"/>
    <n v="50000"/>
    <d v="2021-04-09T00:00:00"/>
    <s v="Borivoje Uratarevic"/>
    <s v=""/>
    <s v="2808956710175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379645.67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65440.35999999999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97319.53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88364.81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988745.1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63881.36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21706.38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78537.72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44080.12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64522.84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583855.51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36047.440000000002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6292.86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05483.54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0"/>
    <s v="412111-Допринос за пензијско и инвалидск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84143.14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"/>
    <s v="412211-Допринос за здравствено осигурање"/>
    <x v="0"/>
    <s v="412000-СОЦИЈАЛНИ ДОПРИНОСИ НА ТЕРЕТ ПОСЛОДАВЦА"/>
    <x v="2"/>
    <s v="0406-Интегрисано управљање отпадом, отпадним водама, хемикалијама и биоцидним производима"/>
    <x v="2"/>
    <s v="0002-Уређење система управљања хемикалијама и биоцидним производима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37681.5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"/>
    <s v="411115-Додатак за време проведено на раду (минули рад)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95977.75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"/>
    <s v="411117-Накнада зараде за време привремене спречености за рад до 30 дана услед болести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1331.13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"/>
    <s v="411118-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"/>
    <x v="1"/>
    <s v="411000-ПЛАТЕ, ДОДАЦИ И НАКНАДЕ ЗАПОСЛЕНИХ (ЗАРАДЕ)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96286"/>
    <s v="KONAČNI OBRAČUN ZA FEBRUAR 2021."/>
    <s v="RSD"/>
    <s v=""/>
    <s v="Isplata zarada"/>
    <s v="-"/>
    <n v="181095.94"/>
    <d v="2021-03-19T00:00:00"/>
    <s v=""/>
    <s v=""/>
    <s v="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PPP PD"/>
    <s v="Batch name"/>
    <s v="RSD"/>
    <s v="840000000000484837"/>
    <s v="Ugovor o angazovanju br.: 16"/>
    <s v="254-Uplаtа pоrеzа i dоprinоsа pо оdbitku"/>
    <n v="14433.96"/>
    <d v="2021-04-09T00:00:00"/>
    <s v="MF-PORESKA UPRAVA"/>
    <s v="10002094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51/21-04"/>
    <s v="Batch name"/>
    <s v="RSD"/>
    <s v="840000073314484353"/>
    <s v="sufinansiranje projekta posumljavanja"/>
    <s v="253-Uplаtа јаvnih prihоdа izuzеv pоrеzа i dоprinоsа pо оdbitku"/>
    <n v="579566.46"/>
    <d v="2021-04-07T00:00:00"/>
    <s v="TEK.NAM.TRANS  OD REP.U KORIST.GRD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50/21-04"/>
    <s v="Batch name"/>
    <s v="RSD"/>
    <s v="840000073314484353"/>
    <s v="sufinansiranje projekta posumljavanja"/>
    <s v="253-Uplаtа јаvnih prihоdа izuzеv pоrеzа i dоprinоsа pо оdbitku"/>
    <n v="800000"/>
    <d v="2021-04-07T00:00:00"/>
    <s v="TEK.NAM.TRANS  OD REP.U KORIST.GRD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5"/>
    <s v="4008-Смањење загађења ваздуха у Србији  пореклом из индивидуалних извора - ложишта (куће и самосталне заједнице)"/>
    <s v="01"/>
    <s v="01-Општи приходи и примања буџета"/>
    <s v="560"/>
    <s v="560-Заштита животне средине некласификована на"/>
    <s v="401-00-364/2021-03"/>
    <s v="Batch name"/>
    <s v="RSD"/>
    <s v="840000073314484353"/>
    <s v="-"/>
    <s v="253-Uplаtа јаvnih prihоdа izuzеv pоrеzа i dоprinоsа pо оdbitku"/>
    <n v="2401906.58"/>
    <d v="2021-04-09T00:00:00"/>
    <s v="TEK.NAM.TRANS  OD REP.U KORIST.GRD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41/21-04"/>
    <s v="Batch name"/>
    <s v="RSD"/>
    <s v="840000073314484353"/>
    <s v="Sufinansiranje projekta posumljavanja"/>
    <s v="253-Uplаtа јаvnih prihоdа izuzеv pоrеzа i dоprinоsа pо оdbitku"/>
    <n v="3775384.4"/>
    <d v="2021-03-31T00:00:00"/>
    <s v="TEK.NAM.TRANS  OD REP.U KORIST.GRD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5"/>
    <s v="4008-Смањење загађења ваздуха у Србији  пореклом из индивидуалних извора - ложишта (куће и самосталне заједнице)"/>
    <s v="01"/>
    <s v="01-Општи приходи и примања буџета"/>
    <s v="560"/>
    <s v="560-Заштита животне средине некласификована на"/>
    <s v="401-00-363/21-03"/>
    <s v="Batch name"/>
    <s v="RSD"/>
    <s v="840000073314484353"/>
    <s v="-"/>
    <s v="253-Uplаtа јаvnih prihоdа izuzеv pоrеzа i dоprinоsа pо оdbitku"/>
    <n v="3000000"/>
    <d v="2021-03-31T00:00:00"/>
    <s v="TEK.NAM.TRANS  OD REP.U KORIST.GRD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54/21-04"/>
    <s v="Batch name"/>
    <s v="RSD"/>
    <s v="840000073314484353"/>
    <s v="sufinansiranje projekta posumljavanja"/>
    <s v="253-Uplаtа јаvnih prihоdа izuzеv pоrеzа i dоprinоsа pо оdbitku"/>
    <n v="529504"/>
    <d v="2021-04-07T00:00:00"/>
    <s v="TEK.NAM.TRANS  OD REP.U KORIST.GRD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39/21-04"/>
    <s v="Batch name"/>
    <s v="RSD"/>
    <s v="840000073314484353"/>
    <s v="Sufinansiranje projekta posumljavanja"/>
    <s v="253-Uplаtа јаvnih prihоdа izuzеv pоrеzа i dоprinоsа pо оdbitku"/>
    <n v="2357863.5699999998"/>
    <d v="2021-03-31T00:00:00"/>
    <s v="TEK.NAM.TRANS  OD REP.U KORIST.GRD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35/21-04"/>
    <s v="Batch name"/>
    <s v="RSD"/>
    <s v="840000073314484353"/>
    <s v="Sufinansiranje projekta posumljavanja"/>
    <s v="253-Uplаtа јаvnih prihоdа izuzеv pоrеzа i dоprinоsа pо оdbitku"/>
    <n v="4000000"/>
    <d v="2021-03-31T00:00:00"/>
    <s v="TEK.NAM.TRANS  OD REP.U KORIST.GRD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66/21-04"/>
    <s v="Batch name"/>
    <s v="RSD"/>
    <s v="840000073314484353"/>
    <s v="Sufinansiranje projekta posumljavanja"/>
    <s v="253-Uplаtа јаvnih prihоdа izuzеv pоrеzа i dоprinоsа pо оdbitku"/>
    <n v="1000000"/>
    <d v="2021-03-31T00:00:00"/>
    <s v="TEK.NAM.TRANS  OD REP.U KORIST.GRD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01/21-03"/>
    <s v="Batch name"/>
    <s v="RSD"/>
    <s v="840000073314484353"/>
    <s v="-"/>
    <s v="253-Uplаtа јаvnih prihоdа izuzеv pоrеzа i dоprinоsа pо оdbitku"/>
    <n v="3600000"/>
    <d v="2021-04-09T00:00:00"/>
    <s v="TEK.NAM.TRANS  OD REP.U KORIST.GRD"/>
    <s v="103964453"/>
    <s v="178621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94/21-03"/>
    <s v="Batch name"/>
    <s v="RSD"/>
    <s v="840000073314484353"/>
    <s v="-"/>
    <s v="253-Uplаtа јаvnih prihоdа izuzеv pоrеzа i dоprinоsа pо оdbitku"/>
    <n v="3400000"/>
    <d v="2021-03-31T00:00:00"/>
    <s v="TEK.NAM.TRANS  OD REP.U KORIST.GRD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82/21-03"/>
    <s v="Batch name"/>
    <s v="RSD"/>
    <s v="840000073314484353"/>
    <s v="-"/>
    <s v="253-Uplаtа јаvnih prihоdа izuzеv pоrеzа i dоprinоsа pо оdbitku"/>
    <n v="79999920"/>
    <d v="2021-03-31T00:00:00"/>
    <s v="TEK.NAM.TRANS  OD REP.U KORIST.GRD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0"/>
    <s v="0404-Управљање заштитом животне средине"/>
    <x v="5"/>
    <s v="4008-Смањење загађења ваздуха у Србији  пореклом из индивидуалних извора - ложишта (куће и самосталне заједнице)"/>
    <s v="01"/>
    <s v="01-Општи приходи и примања буџета"/>
    <s v="560"/>
    <s v="560-Заштита животне средине некласификована на"/>
    <s v="401-00-370/21-03"/>
    <s v="Batch name"/>
    <s v="RSD"/>
    <s v="840000073314484353"/>
    <s v="-"/>
    <s v="253-Uplаtа јаvnih prihоdа izuzеv pоrеzа i dоprinоsа pо оdbitku"/>
    <n v="4943090"/>
    <d v="2021-03-31T00:00:00"/>
    <s v="TEK.NAM.TRANS  OD REP.U KORIST.GRD"/>
    <s v="103964453"/>
    <s v="1786214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32/21-04"/>
    <s v="Batch name"/>
    <s v="RSD"/>
    <s v="840000073314484353"/>
    <s v="sufinansiranje projekta posumljavanja"/>
    <s v="253-Uplаtа јаvnih prihоdа izuzеv pоrеzа i dоprinоsа pо оdbitku"/>
    <n v="4000000"/>
    <d v="2021-04-07T00:00:00"/>
    <s v="TEK.NAM.TRANS  OD REP.U KORIST.GRD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56/21-04"/>
    <s v="Batch name"/>
    <s v="RSD"/>
    <s v="840000073314484353"/>
    <s v="Sufinansiranje projekta posumljavanja"/>
    <s v="253-Uplаtа јаvnih prihоdа izuzеv pоrеzа i dоprinоsа pо оdbitku"/>
    <n v="591736"/>
    <d v="2021-04-07T00:00:00"/>
    <s v="TEK.NAM.TRANS  OD REP.U KORIST.GRD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0"/>
    <s v="463132-Наменски трансфери нивоу градова"/>
    <x v="11"/>
    <s v="463000-ТРАНСФЕРИ ОСТАЛИМ НИВОИМА ВЛАСТИ"/>
    <x v="1"/>
    <s v="0405-Заштита природе и климатске промене"/>
    <x v="0"/>
    <s v="0004-Пошумљавање у циљу заштите и очувања предеоног диверзитета"/>
    <s v="01"/>
    <s v="01-Општи приходи и примања буџета"/>
    <s v="560"/>
    <s v="560-Заштита животне средине некласификована на"/>
    <s v="401-00-434/21-04"/>
    <s v="Batch name"/>
    <s v="RSD"/>
    <s v="840000073314484353"/>
    <s v="sufinansiranje projekta posumljavanja"/>
    <s v="253-Uplаtа јаvnih prihоdа izuzеv pоrеzа i dоprinоsа pо оdbitku"/>
    <n v="2194839.94"/>
    <d v="2021-04-07T00:00:00"/>
    <s v="TEK.NAM.TRANS  OD REP.U KORIST.GRD"/>
    <s v="103964453"/>
    <s v="17862146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2"/>
    <s v="423421-Услуге информисања јавности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37-ONL/2021"/>
    <s v="Batch name"/>
    <s v="RSD"/>
    <s v="160000000036803234"/>
    <s v="Ulazni racun"/>
    <s v="221-Prоmеt rоbе i uslugа – finаlnа pоtrоšnjа"/>
    <n v="59976"/>
    <d v="2021-04-27T00:00:00"/>
    <s v="INSAJDER TIM DOO BEOGRAD-STARI GRAD"/>
    <s v="107467081"/>
    <s v="20808900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2"/>
    <s v="423421-Услуге информисања јавности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1-ONL/2021"/>
    <s v="Batch name"/>
    <s v="RSD"/>
    <s v="160000000036803234"/>
    <s v="Ulazni racun"/>
    <s v="221-Prоmеt rоbе i uslugа – finаlnа pоtrоšnjа"/>
    <n v="59976"/>
    <d v="2021-04-27T00:00:00"/>
    <s v="INSAJDER TIM DOO BEOGRAD-STARI GRAD"/>
    <s v="107467081"/>
    <s v="20808900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2"/>
    <s v="423421-Услуге информисања јавности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6-ONL/2021"/>
    <s v="Batch name"/>
    <s v="RSD"/>
    <s v="160000000036803234"/>
    <s v="Ulazni racun"/>
    <s v="221-Prоmеt rоbе i uslugа – finаlnа pоtrоšnjа"/>
    <n v="59976"/>
    <d v="2021-04-27T00:00:00"/>
    <s v="INSAJDER TIM DOO BEOGRAD-STARI GRAD"/>
    <s v="107467081"/>
    <s v="20808900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2"/>
    <s v="423421-Услуге информисања јавности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9-ONL/2021"/>
    <s v="Batch name"/>
    <s v="RSD"/>
    <s v="160000000036803234"/>
    <s v="Ulazni racun"/>
    <s v="221-Prоmеt rоbе i uslugа – finаlnа pоtrоšnjа"/>
    <n v="59976"/>
    <d v="2021-04-27T00:00:00"/>
    <s v="INSAJDER TIM DOO BEOGRAD-STARI GRAD"/>
    <s v="107467081"/>
    <s v="20808900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2"/>
    <s v="423421-Услуге информисања јавности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35-ONL/2021"/>
    <s v="Batch name"/>
    <s v="RSD"/>
    <s v="160000000036803234"/>
    <s v="Ulazni racun"/>
    <s v="221-Prоmеt rоbе i uslugа – finаlnа pоtrоšnjа"/>
    <n v="59976"/>
    <d v="2021-04-27T00:00:00"/>
    <s v="INSAJDER TIM DOO BEOGRAD-STARI GRAD"/>
    <s v="107467081"/>
    <s v="20808900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076/2020-04"/>
    <s v="Batch name"/>
    <s v="RSD"/>
    <s v="250416001346153060"/>
    <s v="Naknada stete od divljaci"/>
    <s v="260-Prеmiје оsigurаnjа i nаdоknаdа štеtе"/>
    <n v="73800"/>
    <d v="2021-01-28T00:00:00"/>
    <s v="Jovanović Milija"/>
    <s v=""/>
    <s v="1111941793428"/>
    <d v="2021-01-28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317/2020-04"/>
    <s v="Batch name"/>
    <s v="RSD"/>
    <s v="250416001346153060"/>
    <s v="Naknada stete od divljaci"/>
    <s v="260-Prеmiје оsigurаnjа i nаdоknаdа štеtе"/>
    <n v="174000"/>
    <d v="2021-01-28T00:00:00"/>
    <s v="Jovanović Milija"/>
    <s v=""/>
    <s v="1111941793428"/>
    <d v="2021-01-28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4/2021-09"/>
    <s v="Batch name"/>
    <s v="RSD"/>
    <s v="170001019172700058"/>
    <s v="PPP Ugovori 2021 br.: 5"/>
    <s v="240-Zаrаdе i drugа primаnjа zаpоslеnih"/>
    <n v="55000"/>
    <d v="2021-04-09T00:00:00"/>
    <s v="jelena lovre"/>
    <s v=""/>
    <s v="0308992715221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41/2021-09"/>
    <s v="Batch name"/>
    <s v="RSD"/>
    <s v="200000006149349263"/>
    <s v="PPP Ugovori 2020 br.: 3"/>
    <s v="240-Zаrаdе i drugа primаnjа zаpоslеnih"/>
    <n v="8250"/>
    <d v="2021-03-09T00:00:00"/>
    <s v="suzana stankovski"/>
    <s v=""/>
    <s v="1502984715187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41/2021-09"/>
    <s v="Batch name"/>
    <s v="RSD"/>
    <s v="200000006149349263"/>
    <s v="PPP Ugovori 2021 br.: 5"/>
    <s v="240-Zаrаdе i drugа primаnjа zаpоslеnih"/>
    <n v="55000"/>
    <d v="2021-04-09T00:00:00"/>
    <s v="suzana stankovski"/>
    <s v=""/>
    <s v="1502984715187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058/2021-02"/>
    <s v="Batch name"/>
    <s v="RSD"/>
    <s v="160510010229007338"/>
    <s v="Ugovor o angazovanju br.: 7"/>
    <s v="249-Оstаli prihоdi fizičkih licа"/>
    <n v="30000"/>
    <d v="2021-02-09T00:00:00"/>
    <s v="Dragana Dukić"/>
    <s v=""/>
    <s v="2503987105061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398/1/2020-0"/>
    <s v="Batch name"/>
    <s v="RSD"/>
    <s v="160510010229007338"/>
    <s v="Ugovor o angazovanju br.: 3"/>
    <s v="249-Оstаli prihоdi fizičkih licа"/>
    <n v="30000"/>
    <d v="2021-01-12T00:00:00"/>
    <s v="Dragana Dukić"/>
    <s v=""/>
    <s v="2503987105061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058/1/2021-02"/>
    <s v="Batch name"/>
    <s v="RSD"/>
    <s v="160510010229007338"/>
    <s v="Ugovor o angazovanju br.: 11"/>
    <s v="249-Оstаli prihоdi fizičkih licа"/>
    <n v="30000"/>
    <d v="2021-03-08T00:00:00"/>
    <s v="Dragana Dukić"/>
    <s v=""/>
    <s v="2503987105061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058/2/2021-02"/>
    <s v="Batch name"/>
    <s v="RSD"/>
    <s v="160510010229007338"/>
    <s v="Ugovor o angazovanju br.: 15"/>
    <s v="249-Оstаli prihоdi fizičkih licа"/>
    <n v="30000"/>
    <d v="2021-04-09T00:00:00"/>
    <s v="Dragana Dukić"/>
    <s v=""/>
    <s v="2503987105061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2/2020-09"/>
    <s v="Batch name"/>
    <s v="RSD"/>
    <s v="170001029298600092"/>
    <s v="PPP Ugovori 2020 br.: 1"/>
    <s v="240-Zаrаdе i drugа primаnjа zаpоslеnih"/>
    <n v="60000"/>
    <d v="2021-01-12T00:00:00"/>
    <s v="EMA SOKOLOVIC"/>
    <s v=""/>
    <s v="1811991715098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021/2020-04"/>
    <s v="Batch name"/>
    <s v="RSD"/>
    <s v="205900100638334296"/>
    <s v="Naknada stete od divljaci"/>
    <s v="260-Prеmiје оsigurаnjа i nаdоknаdа štеtе"/>
    <n v="23000"/>
    <d v="2021-01-22T00:00:00"/>
    <s v="Dragoslav Ratković"/>
    <s v=""/>
    <s v="2003949792214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71-00-1/7/2021-09"/>
    <s v="Batch name"/>
    <s v="RSD"/>
    <s v="160510010248623745"/>
    <s v="Jubilarna Merlini"/>
    <s v="249-Оstаli prihоdi fizičkih licа"/>
    <n v="66092"/>
    <d v="2021-04-08T00:00:00"/>
    <s v="Merlini Jelena"/>
    <s v=""/>
    <s v="0507981715044"/>
    <d v="2021-04-1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4"/>
    <s v="415111-Накнаде трошкова за одвојен живот од породице"/>
    <x v="10"/>
    <s v="415000-НАКНАДЕ ТРОШКОВА ЗА ЗАПОСЛЕН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31/2021-09"/>
    <s v="Batch name"/>
    <s v="RSD"/>
    <s v="160550010021889677"/>
    <s v="Odvojen zivot R Jaksa"/>
    <s v="249-Оstаli prihоdi fizičkih licа"/>
    <n v="64398"/>
    <d v="2021-04-26T00:00:00"/>
    <s v="robert jaksa"/>
    <s v=""/>
    <s v="0102970840033"/>
    <d v="2021-04-2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4"/>
    <s v="415111-Накнаде трошкова за одвојен живот од породице"/>
    <x v="10"/>
    <s v="415000-НАКНАДЕ ТРОШКОВА ЗА ЗАПОСЛЕН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4-1771/2021"/>
    <s v="Batch name"/>
    <s v="RSD"/>
    <s v="160550010021889677"/>
    <s v="Odvojen zivot R Jaksa feb"/>
    <s v="249-Оstаli prihоdi fizičkih licа"/>
    <n v="35911.43"/>
    <d v="2021-03-26T00:00:00"/>
    <s v="robert jaksa"/>
    <s v=""/>
    <s v="0102970840033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82/2021-04"/>
    <s v="Batch name"/>
    <s v="RSD"/>
    <s v="840000000031566450"/>
    <s v="-"/>
    <s v="227-Subvеnciје"/>
    <n v="2700000"/>
    <d v="2021-03-31T00:00:00"/>
    <s v="NARODNI MUZEJ U ARANDJELOVCU"/>
    <s v="100766632"/>
    <s v="07311818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325/2020-04"/>
    <s v="Batch name"/>
    <s v="RSD"/>
    <s v="205100152836595811"/>
    <s v="Naknada stete od divljaci"/>
    <s v="260-Prеmiје оsigurаnjа i nаdоknаdа štеtе"/>
    <n v="146963"/>
    <d v="2021-01-22T00:00:00"/>
    <s v="Ćatović Farun"/>
    <s v=""/>
    <s v="1510975784330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072/2020-04"/>
    <s v="Batch name"/>
    <s v="RSD"/>
    <s v="155341108016473556"/>
    <s v="Naknada stete od divljaci"/>
    <s v="260-Prеmiје оsigurаnjа i nаdоknаdа štеtе"/>
    <n v="121275"/>
    <d v="2021-01-28T00:00:00"/>
    <s v="Lazović Vidan R."/>
    <s v="109412492"/>
    <s v="1312960782815"/>
    <d v="2021-01-28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223/2020-04"/>
    <s v="Batch name"/>
    <s v="RSD"/>
    <s v="200000010846068796"/>
    <s v="Naknada stete od divljaci"/>
    <s v="260-Prеmiје оsigurаnjа i nаdоknаdа štеtе"/>
    <n v="68375"/>
    <d v="2021-01-22T00:00:00"/>
    <s v="Željko Blagojević"/>
    <s v=""/>
    <s v="2204983773666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6/2021-09"/>
    <s v="Batch name"/>
    <s v="RSD"/>
    <s v="205900101978937249"/>
    <s v="PPP Ugovori 2021 br.: 5"/>
    <s v="240-Zаrаdе i drugа primаnjа zаpоslеnih"/>
    <n v="47000"/>
    <d v="2021-04-09T00:00:00"/>
    <s v="vladan aleksic"/>
    <s v=""/>
    <s v="1906987710252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6/2021-09"/>
    <s v="Batch name"/>
    <s v="RSD"/>
    <s v="205900101978937249"/>
    <s v="PPP Ugovori 2020 br.: 3"/>
    <s v="240-Zаrаdе i drugа primаnjа zаpоslеnih"/>
    <n v="47000"/>
    <d v="2021-03-09T00:00:00"/>
    <s v="vladan aleksic"/>
    <s v=""/>
    <s v="1906987710252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26-1/2020-0"/>
    <s v="Batch name"/>
    <s v="RSD"/>
    <s v="205900101978937249"/>
    <s v="PPP Ugovori 2020 br.: 1"/>
    <s v="240-Zаrаdе i drugа primаnjа zаpоslеnih"/>
    <n v="44000"/>
    <d v="2021-01-12T00:00:00"/>
    <s v="vladan aleksic"/>
    <s v=""/>
    <s v="1906987710252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6/2021-09"/>
    <s v="Batch name"/>
    <s v="RSD"/>
    <s v="205900101978937249"/>
    <s v="PPP Ugovori 2020 br.: 2"/>
    <s v="240-Zаrаdе i drugа primаnjа zаpоslеnih"/>
    <n v="47000"/>
    <d v="2021-02-09T00:00:00"/>
    <s v="vladan aleksic"/>
    <s v=""/>
    <s v="1906987710252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95/2021-04"/>
    <s v="Batch name"/>
    <s v="RSD"/>
    <s v="840000000020672380"/>
    <s v="-"/>
    <s v="227-Subvеnciје"/>
    <n v="9840000"/>
    <d v="2021-03-31T00:00:00"/>
    <s v="REZERVAT UVAC DOO"/>
    <s v="104781633"/>
    <s v="20236493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96/2021-04"/>
    <s v="Batch name"/>
    <s v="RSD"/>
    <s v="840000000019872324"/>
    <s v="-"/>
    <s v="227-Subvеnciје"/>
    <n v="13300000"/>
    <d v="2021-03-31T00:00:00"/>
    <s v="JAVNO PREDUZEĆE NACIONALNI PARK KO"/>
    <s v="101274525"/>
    <s v="07359721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49/2020-09"/>
    <s v="Batch name"/>
    <s v="RSD"/>
    <s v="265000000536233079"/>
    <s v="PPP Ugovori 2020 br.: 2"/>
    <s v="240-Zаrаdе i drugа primаnjа zаpоslеnih"/>
    <n v="60000"/>
    <d v="2021-02-09T00:00:00"/>
    <s v="VESNA TRIPKOVIĆ BOLJANIĆ"/>
    <s v=""/>
    <s v="1606978795020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49/2020-09"/>
    <s v="Batch name"/>
    <s v="RSD"/>
    <s v="265000000536233079"/>
    <s v="PPP Ugovori 2020 br.: 1"/>
    <s v="240-Zаrаdе i drugа primаnjа zаpоslеnih"/>
    <n v="60000"/>
    <d v="2021-01-12T00:00:00"/>
    <s v="VESNA TRIPKOVIĆ BOLJANIĆ"/>
    <s v=""/>
    <s v="1606978795020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49/2020-09"/>
    <s v="Batch name"/>
    <s v="RSD"/>
    <s v="265000000536233079"/>
    <s v="PPP Ugovori 2021 br.: 5"/>
    <s v="240-Zаrаdе i drugа primаnjа zаpоslеnih"/>
    <n v="60000"/>
    <d v="2021-04-09T00:00:00"/>
    <s v="VESNA TRIPKOVIĆ BOLJANIĆ"/>
    <s v=""/>
    <s v="1606978795020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49/2020-09"/>
    <s v="Batch name"/>
    <s v="RSD"/>
    <s v="265000000536233079"/>
    <s v="PPP Ugovori 2020 br.: 3"/>
    <s v="240-Zаrаdе i drugа primаnjа zаpоslеnih"/>
    <n v="60000"/>
    <d v="2021-03-09T00:00:00"/>
    <s v="VESNA TRIPKOVIĆ BOLJANIĆ"/>
    <s v=""/>
    <s v="1606978795020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150/2020-04"/>
    <s v="Batch name"/>
    <s v="RSD"/>
    <s v="200000001381629804"/>
    <s v="Naknada stete od divljaci"/>
    <s v="260-Prеmiје оsigurаnjа i nаdоknаdа štеtе"/>
    <n v="22500"/>
    <d v="2021-02-12T00:00:00"/>
    <s v="Bogdan Petrović"/>
    <s v=""/>
    <s v="0301949792218"/>
    <d v="2021-02-1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3"/>
    <s v="414411-Помоћ у медицинском лечењу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03/2021-09"/>
    <s v="Batch name"/>
    <s v="RSD"/>
    <s v="205900102018566987"/>
    <s v="Solidarna A Ivanovski"/>
    <s v="249-Оstаli prihоdi fizičkih licа"/>
    <n v="121842"/>
    <d v="2021-03-23T00:00:00"/>
    <s v="ИВАНОВСКИ АЛЕКСАНД"/>
    <s v=""/>
    <s v="1910974715139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188/2020-04"/>
    <s v="Batch name"/>
    <s v="RSD"/>
    <s v="205100154919999059"/>
    <s v="Naknada stete od divljaci"/>
    <s v="260-Prеmiје оsigurаnjа i nаdоknаdа štеtе"/>
    <n v="37750"/>
    <d v="2021-01-22T00:00:00"/>
    <s v="Borovićanin Pavle"/>
    <s v=""/>
    <s v="2612937780039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45/2020"/>
    <s v="Batch name"/>
    <s v="RSD"/>
    <s v="840000074515184303"/>
    <s v="Ulazni racun"/>
    <s v="253-Uplаtа јаvnih prihоdа izuzеv pоrеzа i dоprinоsа pо оdbitku"/>
    <n v="1680.12"/>
    <d v="2021-01-11T00:00:00"/>
    <s v="OSTALI PRIH.U KORIST NIVOA OPSTINA"/>
    <s v="103964453"/>
    <s v="17862146"/>
    <d v="2021-01-14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92/2021"/>
    <s v="Batch name"/>
    <s v="RSD"/>
    <s v="840000074515184303"/>
    <s v="Ulazni racun"/>
    <s v="253-Uplаtа јаvnih prihоdа izuzеv pоrеzа i dоprinоsа pо оdbitku"/>
    <n v="1808.66"/>
    <d v="2021-03-30T00:00:00"/>
    <s v="OSTALI PRIH.U KORIST NIVOA OPSTINA"/>
    <s v="103964453"/>
    <s v="17862146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417/2021-04"/>
    <s v="Batch name"/>
    <s v="RSD"/>
    <s v="840000000120366458"/>
    <s v="-"/>
    <s v="227-Subvеnciје"/>
    <n v="2040000"/>
    <d v="2021-03-31T00:00:00"/>
    <s v="USTANOVA  ZA ZASTITU PRIRODE &quot;TITEL"/>
    <s v="109844352"/>
    <s v="08965471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420/2021-04"/>
    <s v="Batch name"/>
    <s v="RSD"/>
    <s v="840000000127276447"/>
    <s v="-"/>
    <s v="227-Subvеnciје"/>
    <n v="2790000"/>
    <d v="2021-03-31T00:00:00"/>
    <s v="JAVNA USTANOVA &quot;TURISTICKA ORGANIZA"/>
    <s v="106033934"/>
    <s v="17774638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40/2021"/>
    <s v="Batch name"/>
    <s v="RSD"/>
    <s v="840000074515184303"/>
    <s v="Ulazni racun"/>
    <s v="253-Uplаtа јаvnih prihоdа izuzеv pоrеzа i dоprinоsа pо оdbitku"/>
    <n v="1877.2"/>
    <d v="2021-04-28T00:00:00"/>
    <s v="OSTALI PRIH.U KORIST NIVOA OPSTINA"/>
    <s v="103964453"/>
    <s v="17862146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2-391/2021-04"/>
    <s v="Batch name"/>
    <s v="RSD"/>
    <s v="840000003106384582"/>
    <s v="-"/>
    <s v="227-Subvеnciје"/>
    <n v="3120000"/>
    <d v="2021-03-31T00:00:00"/>
    <s v="TURISTICKA ORGANIZACIJA OPSTINE SUR"/>
    <s v="100948433"/>
    <s v="17423177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39/2021"/>
    <s v="Batch name"/>
    <s v="RSD"/>
    <s v="840000074515184303"/>
    <s v="Ulazni racun"/>
    <s v="253-Uplаtа јаvnih prihоdа izuzеv pоrеzа i dоprinоsа pо оdbitku"/>
    <n v="2436.1999999999998"/>
    <d v="2021-02-05T00:00:00"/>
    <s v="OSTALI PRIH.U KORIST NIVOA OPSTINA"/>
    <s v="103964453"/>
    <s v="17862146"/>
    <d v="2021-02-1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5/2021-09"/>
    <s v="Batch name"/>
    <s v="RSD"/>
    <s v="265000000443098820"/>
    <s v="PPP Ugovori 2020 br.: 3"/>
    <s v="240-Zаrаdе i drugа primаnjа zаpоslеnih"/>
    <n v="60000"/>
    <d v="2021-03-09T00:00:00"/>
    <s v="Мирјана Склабински"/>
    <s v=""/>
    <s v="151097871521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5/2021-09"/>
    <s v="Batch name"/>
    <s v="RSD"/>
    <s v="265000000443098820"/>
    <s v="PPP Ugovori 2020 br.: 2"/>
    <s v="240-Zаrаdе i drugа primаnjа zаpоslеnih"/>
    <n v="60000"/>
    <d v="2021-02-09T00:00:00"/>
    <s v="Мирјана Склабински"/>
    <s v=""/>
    <s v="151097871521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2-2/2020-0"/>
    <s v="Batch name"/>
    <s v="RSD"/>
    <s v="265000000443098820"/>
    <s v="PPP Ugovori 2020 br.: 1"/>
    <s v="240-Zаrаdе i drugа primаnjа zаpоslеnih"/>
    <n v="60000"/>
    <d v="2021-01-12T00:00:00"/>
    <s v="Мирјана Склабински"/>
    <s v=""/>
    <s v="151097871521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5/2021-09"/>
    <s v="Batch name"/>
    <s v="RSD"/>
    <s v="265000000443098820"/>
    <s v="PPP Ugovori 2021 br.: 5"/>
    <s v="240-Zаrаdе i drugа primаnjа zаpоslеnih"/>
    <n v="60000"/>
    <d v="2021-04-09T00:00:00"/>
    <s v="Мирјана Склабински"/>
    <s v=""/>
    <s v="151097871521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2"/>
    <s v="423421-Услуге информисања јавности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/2020"/>
    <s v="Batch name"/>
    <s v="RSD"/>
    <s v="150000000186345868"/>
    <s v="Ulazni racun"/>
    <s v="221-Prоmеt rоbе i uslugа – finаlnа pоtrоšnjа"/>
    <n v="743400"/>
    <d v="2021-03-30T00:00:00"/>
    <s v="SANJA RADAN PR AGENCIJA ZA KONSALTI"/>
    <s v="109831507"/>
    <s v="64458981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2"/>
    <s v="423421-Услуге информисања јавности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6/2021"/>
    <s v="Batch name"/>
    <s v="RSD"/>
    <s v="150000000186345868"/>
    <s v="Ulazni racun"/>
    <s v="221-Prоmеt rоbе i uslugа – finаlnа pоtrоšnjа"/>
    <n v="444600"/>
    <d v="2021-04-26T00:00:00"/>
    <s v="SANJA RADAN PR AGENCIJA ZA KONSALTI"/>
    <s v="109831507"/>
    <s v="64458981"/>
    <d v="2021-04-2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43/1/2020"/>
    <s v="Batch name"/>
    <s v="RSD"/>
    <s v="275000022003471118"/>
    <s v="subvencije za elektricna vozila"/>
    <s v="227-Subvеnciје"/>
    <n v="293919.75"/>
    <d v="2021-03-30T00:00:00"/>
    <s v="OTP LEASING SRBIJA D.O.O. BEOGRAD ("/>
    <s v="104219657"/>
    <s v="20116161"/>
    <d v="2021-03-30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026/1/2020"/>
    <s v="Batch name"/>
    <s v="RSD"/>
    <s v="275000022003471118"/>
    <s v="subvencije za elektricna vozila"/>
    <s v="227-Subvеnciје"/>
    <n v="293958"/>
    <d v="2021-04-07T00:00:00"/>
    <s v="OTP LEASING SRBIJA D.O.O. BEOGRAD ("/>
    <s v="104219657"/>
    <s v="20116161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311/2021-02"/>
    <s v="Batch name"/>
    <s v="RSD"/>
    <s v="200000000510386086"/>
    <s v="Ugovor o delu br.: 8"/>
    <s v="249-Оstаli prihоdi fizičkih licа"/>
    <n v="8000"/>
    <d v="2021-03-12T00:00:00"/>
    <s v="ЈОВАН КОВАЧЕВИЋ"/>
    <s v=""/>
    <s v="2809955710518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940/2020-04"/>
    <s v="Batch name"/>
    <s v="RSD"/>
    <s v="205901100830488724"/>
    <s v="Naknada stete od divljaci"/>
    <s v="260-Prеmiје оsigurаnjа i nаdоknаdа štеtе"/>
    <n v="175720"/>
    <d v="2021-02-12T00:00:00"/>
    <s v="Muradija Pepić"/>
    <s v=""/>
    <s v="2709968789313"/>
    <d v="2021-02-1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33/2021-04"/>
    <s v="Batch name"/>
    <s v="RSD"/>
    <s v="840000000065474352"/>
    <s v="-"/>
    <s v="227-Subvеnciје"/>
    <n v="5310000"/>
    <d v="2021-03-31T00:00:00"/>
    <s v="JAVNO PREDUZECE &quot;RESAVSKA PECINA&quot;"/>
    <s v="101360614"/>
    <s v="17025791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42/2021-02"/>
    <s v="Batch name"/>
    <s v="RSD"/>
    <s v="840000000025474365"/>
    <s v="-"/>
    <s v="227-Subvеnciје"/>
    <n v="5980000"/>
    <d v="2021-03-31T00:00:00"/>
    <s v="JAVNO PREDUZECE &quot;VOJVODINA SUME&quot;"/>
    <s v="101636567"/>
    <s v="08762198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/2021-09"/>
    <s v="Batch name"/>
    <s v="RSD"/>
    <s v="160510010012084783"/>
    <s v="PPP Ugovori 2020 br.: 3"/>
    <s v="240-Zаrаdе i drugа primаnjа zаpоslеnih"/>
    <n v="61000"/>
    <d v="2021-03-09T00:00:00"/>
    <s v="Dragan Loncar"/>
    <s v=""/>
    <s v="2305974710105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8-1/2020-09"/>
    <s v="Batch name"/>
    <s v="RSD"/>
    <s v="160510010012084783"/>
    <s v="PPP Ugovori 2020 br.: 1"/>
    <s v="240-Zаrаdе i drugа primаnjа zаpоslеnih"/>
    <n v="61000"/>
    <d v="2021-01-12T00:00:00"/>
    <s v="Dragan Loncar"/>
    <s v=""/>
    <s v="2305974710105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/2021-09"/>
    <s v="Batch name"/>
    <s v="RSD"/>
    <s v="160510010012084783"/>
    <s v="PPP Ugovori 2020 br.: 2"/>
    <s v="240-Zаrаdе i drugа primаnjа zаpоslеnih"/>
    <n v="61000"/>
    <d v="2021-02-09T00:00:00"/>
    <s v="Dragan Loncar"/>
    <s v=""/>
    <s v="2305974710105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/2021-09"/>
    <s v="Batch name"/>
    <s v="RSD"/>
    <s v="160510010012084783"/>
    <s v="PPP Ugovori 2021 br.: 5"/>
    <s v="240-Zаrаdе i drugа primаnjа zаpоslеnih"/>
    <n v="61000"/>
    <d v="2021-04-09T00:00:00"/>
    <s v="Dragan Loncar"/>
    <s v=""/>
    <s v="2305974710105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4"/>
    <s v="423449-Остале медиј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3"/>
    <s v="Batch name"/>
    <s v="RSD"/>
    <s v="200302880010193352"/>
    <s v="Ulazni racun"/>
    <s v="221-Prоmеt rоbе i uslugа – finаlnа pоtrоšnjа"/>
    <n v="360000"/>
    <d v="2021-02-22T00:00:00"/>
    <s v="MEDIA INFO PLANET DOO"/>
    <s v="111077927"/>
    <s v="21422754"/>
    <d v="2021-03-0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86/2021-02"/>
    <s v="Batch name"/>
    <s v="RSD"/>
    <s v="340000003225338297"/>
    <s v="Naknada troskova za sluzbeni put br: 55"/>
    <s v="241-Nеоpоrеzivа primаnjа zаpоslеnih"/>
    <n v="75"/>
    <d v="2021-04-28T00:00:00"/>
    <s v="SAKOVIĆ ZORICA"/>
    <s v=""/>
    <s v="1806957785016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060/2021-02"/>
    <s v="Batch name"/>
    <s v="RSD"/>
    <s v="220213000054139595"/>
    <s v="Ugovor o angazovanju br.: 8"/>
    <s v="249-Оstаli prihоdi fizičkih licа"/>
    <n v="101428.58"/>
    <d v="2021-02-09T00:00:00"/>
    <s v="САРА ПАВКОВ ДРАГАН"/>
    <s v=""/>
    <s v="170499280507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324/1/2020-0"/>
    <s v="Batch name"/>
    <s v="RSD"/>
    <s v="220213000054139595"/>
    <s v="Ugovor o angazovanju br.: 1"/>
    <s v="249-Оstаli prihоdi fizičkih licа"/>
    <n v="98000"/>
    <d v="2021-01-12T00:00:00"/>
    <s v="САРА ПАВКОВ ДРАГАН"/>
    <s v=""/>
    <s v="1704992805073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060/1/2021-02"/>
    <s v="Batch name"/>
    <s v="RSD"/>
    <s v="220213000054139595"/>
    <s v="Ugovor o angazovanju br.: 10"/>
    <s v="249-Оstаli prihоdi fizičkih licа"/>
    <n v="120000"/>
    <d v="2021-03-08T00:00:00"/>
    <s v="САРА ПАВКОВ ДРАГАН"/>
    <s v=""/>
    <s v="1704992805073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060/2/2021-02"/>
    <s v="Batch name"/>
    <s v="RSD"/>
    <s v="220213000054139595"/>
    <s v="Ugovor o angazovanju br.: 14"/>
    <s v="249-Оstаli prihоdi fizičkih licа"/>
    <n v="120000"/>
    <d v="2021-04-09T00:00:00"/>
    <s v="САРА ПАВКОВ ДРАГАН"/>
    <s v=""/>
    <s v="1704992805073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38/2021-04"/>
    <s v="Batch name"/>
    <s v="RSD"/>
    <s v="840000000120876484"/>
    <s v="-"/>
    <s v="227-Subvеnciје"/>
    <n v="22160000"/>
    <d v="2021-03-31T00:00:00"/>
    <s v="JAVNA USTANOVA &quot;TURISTICKA ORGANIZA"/>
    <s v="101108557"/>
    <s v="17213938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4/2020-09"/>
    <s v="Batch name"/>
    <s v="RSD"/>
    <s v="160510010219594167"/>
    <s v="PPP Ugovori 2020 br.: 3"/>
    <s v="240-Zаrаdе i drugа primаnjа zаpоslеnih"/>
    <n v="60000"/>
    <d v="2021-03-09T00:00:00"/>
    <s v="Лука Тодоровић"/>
    <s v=""/>
    <s v="1001976143647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4/2020-09"/>
    <s v="Batch name"/>
    <s v="RSD"/>
    <s v="160510010219594167"/>
    <s v="PPP Ugovori 2020 br.: 1"/>
    <s v="240-Zаrаdе i drugа primаnjа zаpоslеnih"/>
    <n v="60000"/>
    <d v="2021-01-12T00:00:00"/>
    <s v="Лука Тодоровић"/>
    <s v=""/>
    <s v="1001976143647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4/2020-09"/>
    <s v="Batch name"/>
    <s v="RSD"/>
    <s v="160510010219594167"/>
    <s v="PPP Ugovori 2021 br.: 5"/>
    <s v="240-Zаrаdе i drugа primаnjа zаpоslеnih"/>
    <n v="60000"/>
    <d v="2021-04-09T00:00:00"/>
    <s v="Лука Тодоровић"/>
    <s v=""/>
    <s v="1001976143647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54/2020-09"/>
    <s v="Batch name"/>
    <s v="RSD"/>
    <s v="160510010219594167"/>
    <s v="PPP Ugovori 2020 br.: 2"/>
    <s v="240-Zаrаdе i drugа primаnjа zаpоslеnih"/>
    <n v="60000"/>
    <d v="2021-02-09T00:00:00"/>
    <s v="Лука Тодоровић"/>
    <s v=""/>
    <s v="1001976143647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29/21"/>
    <s v="Batch name"/>
    <s v="RSD"/>
    <s v="205000000000031128"/>
    <s v="Ulazni racun"/>
    <s v="221-Prоmеt rоbе i uslugа – finаlnа pоtrоšnjа"/>
    <n v="31140"/>
    <d v="2021-01-27T00:00:00"/>
    <s v="EUROCONTRACT DOO BEOGRAD"/>
    <s v="100053151"/>
    <s v="17161482"/>
    <d v="2021-02-03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6"/>
    <s v="426411-Бензин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61025151330366"/>
    <s v="Batch name"/>
    <s v="RSD"/>
    <s v="160000000021197486"/>
    <s v="Ulazni avansni racun"/>
    <s v="221-Prоmеt rоbе i uslugа – finаlnа pоtrоšnjа"/>
    <n v="532800"/>
    <d v="2021-01-26T00:00:00"/>
    <s v="DRU?TVO ZA ISTRA?IVANJE, PROIZVODNJ"/>
    <s v="104052135"/>
    <s v="20084693"/>
    <d v="2021-02-0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7"/>
    <s v="426412-Дизел гориво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61025151350067"/>
    <s v="Batch name"/>
    <s v="RSD"/>
    <s v="160000000021197486"/>
    <s v="Ulazni avansni racun"/>
    <s v="221-Prоmеt rоbе i uslugа – finаlnа pоtrоšnjа"/>
    <n v="1484040"/>
    <d v="2021-01-26T00:00:00"/>
    <s v="DRU?TVO ZA ISTRA?IVANJE, PROIZVODNJ"/>
    <s v="104052135"/>
    <s v="20084693"/>
    <d v="2021-02-0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1/21"/>
    <s v="Batch name"/>
    <s v="RSD"/>
    <s v="205000000000031128"/>
    <s v="Ulazni racun"/>
    <s v="221-Prоmеt rоbе i uslugа – finаlnа pоtrоšnjа"/>
    <n v="27600"/>
    <d v="2021-04-27T00:00:00"/>
    <s v="EUROCONTRACT DOO BEOGRAD"/>
    <s v="100053151"/>
    <s v="17161482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55/21"/>
    <s v="Batch name"/>
    <s v="RSD"/>
    <s v="205000000000031128"/>
    <s v="Ulazni racun"/>
    <s v="221-Prоmеt rоbе i uslugа – finаlnа pоtrоšnjа"/>
    <n v="28200"/>
    <d v="2021-02-25T00:00:00"/>
    <s v="EUROCONTRACT DOO BEOGRAD"/>
    <s v="100053151"/>
    <s v="17161482"/>
    <d v="2021-03-04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59/21"/>
    <s v="Batch name"/>
    <s v="RSD"/>
    <s v="205000000000031128"/>
    <s v="Ulazni racun"/>
    <s v="221-Prоmеt rоbе i uslugа – finаlnа pоtrоšnjа"/>
    <n v="125892"/>
    <d v="2021-02-25T00:00:00"/>
    <s v="EUROCONTRACT DOO BEOGRAD"/>
    <s v="100053151"/>
    <s v="17161482"/>
    <d v="2021-03-04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95/21"/>
    <s v="Batch name"/>
    <s v="RSD"/>
    <s v="205000000000031128"/>
    <s v="Ulazni racun"/>
    <s v="221-Prоmеt rоbе i uslugа – finаlnа pоtrоšnjа"/>
    <n v="59220"/>
    <d v="2021-03-30T00:00:00"/>
    <s v="EUROCONTRACT DOO BEOGRAD"/>
    <s v="100053151"/>
    <s v="17161482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98/21"/>
    <s v="Batch name"/>
    <s v="RSD"/>
    <s v="205000000000031128"/>
    <s v="Ulazni racun"/>
    <s v="221-Prоmеt rоbе i uslugа – finаlnа pоtrоšnjа"/>
    <n v="78000"/>
    <d v="2021-04-27T00:00:00"/>
    <s v="EUROCONTRACT DOO BEOGRAD"/>
    <s v="100053151"/>
    <s v="17161482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377/20"/>
    <s v="Batch name"/>
    <s v="RSD"/>
    <s v="205000000000031128"/>
    <s v="Ulazni racun"/>
    <s v="221-Prоmеt rоbе i uslugа – finаlnа pоtrоšnjа"/>
    <n v="5400"/>
    <d v="2021-01-05T00:00:00"/>
    <s v="EUROCONTRACT DOO BEOGRAD"/>
    <s v="100053151"/>
    <s v="17161482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77/21"/>
    <s v="Batch name"/>
    <s v="RSD"/>
    <s v="205000000000031128"/>
    <s v="Ulazni racun"/>
    <s v="221-Prоmеt rоbе i uslugа – finаlnа pоtrоšnjа"/>
    <n v="119160"/>
    <d v="2021-03-17T00:00:00"/>
    <s v="EUROCONTRACT DOO BEOGRAD"/>
    <s v="100053151"/>
    <s v="17161482"/>
    <d v="2021-03-24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3/21"/>
    <s v="Batch name"/>
    <s v="RSD"/>
    <s v="205000000000031128"/>
    <s v="Ulazni racun"/>
    <s v="221-Prоmеt rоbе i uslugа – finаlnа pоtrоšnjа"/>
    <n v="49800"/>
    <d v="2021-04-27T00:00:00"/>
    <s v="EUROCONTRACT DOO BEOGRAD"/>
    <s v="100053151"/>
    <s v="17161482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67/21"/>
    <s v="Batch name"/>
    <s v="RSD"/>
    <s v="205000000000031128"/>
    <s v="Ulazni racun"/>
    <s v="221-Prоmеt rоbе i uslugа – finаlnа pоtrоšnjа"/>
    <n v="177840"/>
    <d v="2021-03-01T00:00:00"/>
    <s v="EUROCONTRACT DOO BEOGRAD"/>
    <s v="100053151"/>
    <s v="17161482"/>
    <d v="2021-03-0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07/21"/>
    <s v="Batch name"/>
    <s v="RSD"/>
    <s v="205000000000031128"/>
    <s v="Ulazni racun"/>
    <s v="221-Prоmеt rоbе i uslugа – finаlnа pоtrоšnjа"/>
    <n v="114840"/>
    <d v="2021-01-21T00:00:00"/>
    <s v="EUROCONTRACT DOO BEOGRAD"/>
    <s v="100053151"/>
    <s v="17161482"/>
    <d v="2021-01-28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/21"/>
    <s v="Batch name"/>
    <s v="RSD"/>
    <s v="205000000000031128"/>
    <s v="Ulazni racun"/>
    <s v="221-Prоmеt rоbе i uslugа – finаlnа pоtrоšnjа"/>
    <n v="33240"/>
    <d v="2021-04-27T00:00:00"/>
    <s v="EUROCONTRACT DOO BEOGRAD"/>
    <s v="100053151"/>
    <s v="17161482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80/2021-02"/>
    <s v="Batch name"/>
    <s v="RSD"/>
    <s v="840000000049374389"/>
    <s v="-"/>
    <s v="227-Subvеnciје"/>
    <n v="3160000"/>
    <d v="2021-03-31T00:00:00"/>
    <s v="JAVNO KOMUNALNO PREDUZECE ZELENILO"/>
    <s v="105085392"/>
    <s v="20311380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32/2021-04"/>
    <s v="Batch name"/>
    <s v="RSD"/>
    <s v="840000000040372304"/>
    <s v="-"/>
    <s v="227-Subvеnciје"/>
    <n v="14870000"/>
    <d v="2021-03-31T00:00:00"/>
    <s v="JAVNO PREDUZECE NACIONALNI PARK FRU"/>
    <s v="102145049"/>
    <s v="08042292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39/2021-04"/>
    <s v="Batch name"/>
    <s v="RSD"/>
    <s v="840000000023172361"/>
    <s v="-"/>
    <s v="227-Subvеnciје"/>
    <n v="11600000"/>
    <d v="2021-03-31T00:00:00"/>
    <s v="PARK PRIRODE &quot;MOKRA GORA&quot; D.O.O."/>
    <s v="104257135"/>
    <s v="20131306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63/1/2020"/>
    <s v="Batch name"/>
    <s v="RSD"/>
    <s v="220000000014140073"/>
    <s v="subvencije za elektricna vozila"/>
    <s v="227-Subvеnciје"/>
    <n v="293941.75"/>
    <d v="2021-03-29T00:00:00"/>
    <s v="RAAVEX-GROUP DOO"/>
    <s v="105342377"/>
    <s v="20356430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10/1/2020"/>
    <s v="Batch name"/>
    <s v="RSD"/>
    <s v="220000000014140073"/>
    <s v="subvencije za elektricna vozila"/>
    <s v="227-Subvеnciје"/>
    <n v="293944.5"/>
    <d v="2021-03-30T00:00:00"/>
    <s v="RAAVEX-GROUP DOO"/>
    <s v="105342377"/>
    <s v="20356430"/>
    <d v="2021-03-30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37/1/2020"/>
    <s v="Batch name"/>
    <s v="RSD"/>
    <s v="220000000014140073"/>
    <s v="subvencije za elektricna vozila"/>
    <s v="227-Subvеnciје"/>
    <n v="293930.25"/>
    <d v="2021-04-05T00:00:00"/>
    <s v="RAAVEX-GROUP DOO"/>
    <s v="105342377"/>
    <s v="20356430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94/2/2020"/>
    <s v="Batch name"/>
    <s v="RSD"/>
    <s v="220000000014140073"/>
    <s v="subvencije za elektricna vozila"/>
    <s v="227-Subvеnciје"/>
    <n v="293961"/>
    <d v="2021-04-07T00:00:00"/>
    <s v="RAAVEX-GROUP DOO"/>
    <s v="105342377"/>
    <s v="20356430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65/1/2020"/>
    <s v="Batch name"/>
    <s v="RSD"/>
    <s v="220000000014140073"/>
    <s v="subvencije za elektricna vozila"/>
    <s v="227-Subvеnciје"/>
    <n v="293944.5"/>
    <d v="2021-04-19T00:00:00"/>
    <s v="RAAVEX-GROUP DOO"/>
    <s v="105342377"/>
    <s v="20356430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29/1/2020"/>
    <s v="Batch name"/>
    <s v="RSD"/>
    <s v="220000000014140073"/>
    <s v="subvencije za hibridna vozila"/>
    <s v="227-Subvеnciје"/>
    <n v="293944.5"/>
    <d v="2021-03-25T00:00:00"/>
    <s v="RAAVEX-GROUP DOO"/>
    <s v="105342377"/>
    <s v="20356430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8"/>
    <s v="423291-Остале компјутер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10000501757"/>
    <s v="Batch name"/>
    <s v="RSD"/>
    <s v="200221090010100005"/>
    <s v="Ulazni avansni racun"/>
    <s v="221-Prоmеt rоbе i uslugа – finаlnа pоtrоšnjа"/>
    <n v="10788"/>
    <d v="2021-02-17T00:00:00"/>
    <s v="JAVNO PREDUZECE   POSTA SRBIJE"/>
    <s v="100002803"/>
    <s v="07461429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8"/>
    <s v="423291-Остале компјутер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10000501760"/>
    <s v="Batch name"/>
    <s v="RSD"/>
    <s v="200221090010100005"/>
    <s v="Ulazni avansni racun"/>
    <s v="221-Prоmеt rоbе i uslugа – finаlnа pоtrоšnjа"/>
    <n v="4458"/>
    <d v="2021-02-17T00:00:00"/>
    <s v="JAVNO PREDUZECE   POSTA SRBIJE"/>
    <s v="100002803"/>
    <s v="07461429"/>
    <d v="2021-02-1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8"/>
    <s v="423291-Остале компјутер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10000503049"/>
    <s v="Batch name"/>
    <s v="RSD"/>
    <s v="200221090010100005"/>
    <s v="Ulazni avansni racun"/>
    <s v="221-Prоmеt rоbе i uslugа – finаlnа pоtrоšnjа"/>
    <n v="317088"/>
    <d v="2021-03-10T00:00:00"/>
    <s v="JAVNO PREDUZECE   POSTA SRBIJE"/>
    <s v="100002803"/>
    <s v="07461429"/>
    <d v="2021-03-17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7/2021-09"/>
    <s v="Batch name"/>
    <s v="RSD"/>
    <s v="160530010145625235"/>
    <s v="PPP Ugovori 2020 br.: 2"/>
    <s v="240-Zаrаdе i drugа primаnjа zаpоslеnih"/>
    <n v="50000"/>
    <d v="2021-02-09T00:00:00"/>
    <s v="Богољуб Цмиљановић"/>
    <s v=""/>
    <s v="190198879392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7/2021-09"/>
    <s v="Batch name"/>
    <s v="RSD"/>
    <s v="160530010145625235"/>
    <s v="PPP Ugovori 2020 br.: 3"/>
    <s v="240-Zаrаdе i drugа primаnjа zаpоslеnih"/>
    <n v="60000"/>
    <d v="2021-03-09T00:00:00"/>
    <s v="Богољуб Цмиљановић"/>
    <s v=""/>
    <s v="1901988793923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7/2021-09"/>
    <s v="Batch name"/>
    <s v="RSD"/>
    <s v="160530010145625235"/>
    <s v="PPP Ugovori 2021 br.: 5"/>
    <s v="240-Zаrаdе i drugа primаnjа zаpоslеnih"/>
    <n v="60000"/>
    <d v="2021-04-09T00:00:00"/>
    <s v="Богољуб Цмиљановић"/>
    <s v=""/>
    <s v="1901988793923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5-1/2020-0"/>
    <s v="Batch name"/>
    <s v="RSD"/>
    <s v="160530010145625235"/>
    <s v="PPP Ugovori 2020 br.: 1"/>
    <s v="240-Zаrаdе i drugа primаnjа zаpоslеnih"/>
    <n v="50000"/>
    <d v="2021-01-12T00:00:00"/>
    <s v="Богољуб Цмиљановић"/>
    <s v=""/>
    <s v="1901988793923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7/2021-09"/>
    <s v="Batch name"/>
    <s v="RSD"/>
    <s v="340000003208293457"/>
    <s v="PPP Ugovori 2020 br.: 2"/>
    <s v="240-Zаrаdе i drugа primаnjа zаpоslеnih"/>
    <n v="50000"/>
    <d v="2021-02-09T00:00:00"/>
    <s v="Milorad Bogojevic"/>
    <s v=""/>
    <s v="0903981790014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27-1/2020-0"/>
    <s v="Batch name"/>
    <s v="RSD"/>
    <s v="340000003208293457"/>
    <s v="PPP Ugovori 2020 br.: 1"/>
    <s v="240-Zаrаdе i drugа primаnjа zаpоslеnih"/>
    <n v="50000"/>
    <d v="2021-01-12T00:00:00"/>
    <s v="Milorad Bogojevic"/>
    <s v=""/>
    <s v="0903981790014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7/2021-09"/>
    <s v="Batch name"/>
    <s v="RSD"/>
    <s v="340000003208293457"/>
    <s v="PPP Ugovori 2021 br.: 5"/>
    <s v="240-Zаrаdе i drugа primаnjа zаpоslеnih"/>
    <n v="50000"/>
    <d v="2021-04-09T00:00:00"/>
    <s v="Milorad Bogojevic"/>
    <s v=""/>
    <s v="0903981790014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7/2021-09"/>
    <s v="Batch name"/>
    <s v="RSD"/>
    <s v="340000003208293457"/>
    <s v="PPP Ugovori 2020 br.: 3"/>
    <s v="240-Zаrаdе i drugа primаnjа zаpоslеnih"/>
    <n v="50000"/>
    <d v="2021-03-09T00:00:00"/>
    <s v="Milorad Bogojevic"/>
    <s v=""/>
    <s v="0903981790014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8"/>
    <s v="423291-Остале компјутерск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10000501412"/>
    <s v="Batch name"/>
    <s v="RSD"/>
    <s v="200221090010100005"/>
    <s v="Ulazni avansni racun"/>
    <s v="221-Prоmеt rоbе i uslugа – finаlnа pоtrоšnjа"/>
    <n v="4458"/>
    <d v="2021-02-10T00:00:00"/>
    <s v="JAVNO PREDUZECE   POSTA SRBIJE"/>
    <s v="100002803"/>
    <s v="07461429"/>
    <d v="2021-02-1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5"/>
    <s v="423111-Услуге превођењ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38020"/>
    <s v="Batch name"/>
    <s v="RSD"/>
    <s v="205000000000031128"/>
    <s v="Ulazni racun"/>
    <s v="221-Prоmеt rоbе i uslugа – finаlnа pоtrоšnjа"/>
    <n v="5400"/>
    <d v="2021-01-05T00:00:00"/>
    <s v="EUROCONTRACT DOO BEOGRAD"/>
    <s v="100053151"/>
    <s v="17161482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80/2021"/>
    <s v="Batch name"/>
    <s v="RSD"/>
    <s v="205000000012581182"/>
    <s v="Ulazni avansni racun"/>
    <s v="221-Prоmеt rоbе i uslugа – finаlnа pоtrоšnjа"/>
    <n v="144000"/>
    <d v="2021-02-05T00:00:00"/>
    <s v="PUBLIC AKTIV DOO BEOGRAD"/>
    <s v="105342328"/>
    <s v="20362014"/>
    <d v="2021-02-1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166/1/2020"/>
    <s v="Batch name"/>
    <s v="RSD"/>
    <s v="340000000003353705"/>
    <s v="subvencije za elektricna vozila"/>
    <s v="227-Subvеnciје"/>
    <n v="293953.25"/>
    <d v="2021-03-30T00:00:00"/>
    <s v="S LEASING DOO BEOGRAD"/>
    <s v="102941384"/>
    <s v="17488104"/>
    <d v="2021-03-30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114-02-1-516/2020-02"/>
    <s v="Batch name"/>
    <s v="RSD"/>
    <s v="160510010311051684"/>
    <s v="Naknada troskova za sluzbeni put br: 27"/>
    <s v="241-Nеоpоrеzivа primаnjа zаpоslеnih"/>
    <n v="75"/>
    <d v="2021-03-01T00:00:00"/>
    <s v="Aleksandra imsiragic djuric"/>
    <s v=""/>
    <s v="1012974715157"/>
    <d v="2021-03-04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1/2021-02"/>
    <s v="Batch name"/>
    <s v="RSD"/>
    <s v="330030010666144197"/>
    <s v="Naknada troskova za sluzbeni put br: 40"/>
    <s v="241-Nеоpоrеzivа primаnjа zаpоslеnih"/>
    <n v="75"/>
    <d v="2021-03-25T00:00:00"/>
    <s v="SLAVISA BANKOVIC"/>
    <s v=""/>
    <s v="1406966730013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17/2020-02"/>
    <s v="Batch name"/>
    <s v="RSD"/>
    <s v="330030010666144197"/>
    <s v="Naknada troskova za sluzbeni put br: 20"/>
    <s v="241-Nеоpоrеzivа primаnjа zаpоslеnih"/>
    <n v="75"/>
    <d v="2021-02-03T00:00:00"/>
    <s v="SLAVISA BANKOVIC"/>
    <s v=""/>
    <s v="140696673001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11/2020-02"/>
    <s v="Batch name"/>
    <s v="RSD"/>
    <s v="330030010666144197"/>
    <s v="Naknada troskova za sluzbeni put br: 19"/>
    <s v="241-Nеоpоrеzivа primаnjа zаpоslеnih"/>
    <n v="150"/>
    <d v="2021-02-03T00:00:00"/>
    <s v="SLAVISA BANKOVIC"/>
    <s v=""/>
    <s v="140696673001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40/2020-02"/>
    <s v="Batch name"/>
    <s v="RSD"/>
    <s v="330030010666144197"/>
    <s v="Naknada troskova za sluzbeni put br: 1"/>
    <s v="241-Nеоpоrеzivа primаnjа zаpоslеnih"/>
    <n v="75"/>
    <d v="2021-02-02T00:00:00"/>
    <s v="SLAVISA BANKOVIC"/>
    <s v=""/>
    <s v="1406966730013"/>
    <d v="2021-02-08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06/2020-02"/>
    <s v="Batch name"/>
    <s v="RSD"/>
    <s v="330030010666144197"/>
    <s v="Naknada troskova za sluzbeni put br: 21"/>
    <s v="241-Nеоpоrеzivа primаnjа zаpоslеnih"/>
    <n v="75"/>
    <d v="2021-02-03T00:00:00"/>
    <s v="SLAVISA BANKOVIC"/>
    <s v=""/>
    <s v="140696673001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0/21-02"/>
    <s v="Batch name"/>
    <s v="RSD"/>
    <s v="330030010666144197"/>
    <s v="Naknada troskova za sluzbeni put br: 47"/>
    <s v="241-Nеоpоrеzivа primаnjа zаpоslеnih"/>
    <n v="150"/>
    <d v="2021-04-28T00:00:00"/>
    <s v="SLAVISA BANKOVIC"/>
    <s v=""/>
    <s v="1406966730013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27/2021-02"/>
    <s v="Batch name"/>
    <s v="RSD"/>
    <s v="330030010666144197"/>
    <s v="Naknada troskova za sluzbeni put br: 48"/>
    <s v="241-Nеоpоrеzivа primаnjа zаpоslеnih"/>
    <n v="75"/>
    <d v="2021-04-28T00:00:00"/>
    <s v="SLAVISA BANKOVIC"/>
    <s v=""/>
    <s v="1406966730013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73/2021-02"/>
    <s v="Batch name"/>
    <s v="RSD"/>
    <s v="330030010666144197"/>
    <s v="Naknada troskova za sluzbeni put br: 49"/>
    <s v="241-Nеоpоrеzivа primаnjа zаpоslеnih"/>
    <n v="75"/>
    <d v="2021-04-28T00:00:00"/>
    <s v="SLAVISA BANKOVIC"/>
    <s v=""/>
    <s v="1406966730013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158/2020-04"/>
    <s v="Batch name"/>
    <s v="RSD"/>
    <s v="275000042020302363"/>
    <s v="Naknada stete od divljaci"/>
    <s v="260-Prеmiје оsigurаnjа i nаdоknаdа štеtе"/>
    <n v="42600"/>
    <d v="2021-01-22T00:00:00"/>
    <s v="Nenad Petrović"/>
    <s v=""/>
    <s v="1310968790032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218/2020-04"/>
    <s v="Batch name"/>
    <s v="RSD"/>
    <s v="205900101506794114"/>
    <s v="Naknada stete od divljaci"/>
    <s v="260-Prеmiје оsigurаnjа i nаdоknаdа štеtе"/>
    <n v="69000"/>
    <d v="2021-01-22T00:00:00"/>
    <s v="Slobodan Pavlović"/>
    <s v=""/>
    <s v="2102946791010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9"/>
    <s v="423911-Остале општ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2/20"/>
    <s v="Batch name"/>
    <s v="RSD"/>
    <s v="170005001565600037"/>
    <s v="Ulazni racun"/>
    <s v="221-Prоmеt rоbе i uslugа – finаlnа pоtrоšnjа"/>
    <n v="7000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9"/>
    <s v="423911-Остале општ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4/20"/>
    <s v="Batch name"/>
    <s v="RSD"/>
    <s v="170005001565600037"/>
    <s v="Ulazni racun"/>
    <s v="221-Prоmеt rоbе i uslugа – finаlnа pоtrоšnjа"/>
    <n v="7000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9"/>
    <s v="423911-Остале општ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5/20"/>
    <s v="Batch name"/>
    <s v="RSD"/>
    <s v="170005001565600037"/>
    <s v="Ulazni racun"/>
    <s v="221-Prоmеt rоbе i uslugа – finаlnа pоtrоšnjа"/>
    <n v="7000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9"/>
    <s v="423911-Остале општ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49/20"/>
    <s v="Batch name"/>
    <s v="RSD"/>
    <s v="170005001565600037"/>
    <s v="Ulazni racun"/>
    <s v="221-Prоmеt rоbе i uslugа – finаlnа pоtrоšnjа"/>
    <n v="7000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9"/>
    <s v="423911-Остале општ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0/20"/>
    <s v="Batch name"/>
    <s v="RSD"/>
    <s v="170005001565600037"/>
    <s v="Ulazni racun"/>
    <s v="221-Prоmеt rоbе i uslugа – finаlnа pоtrоšnjа"/>
    <n v="7000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9"/>
    <s v="423911-Остале општ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1/20"/>
    <s v="Batch name"/>
    <s v="RSD"/>
    <s v="170005001565600037"/>
    <s v="Ulazni racun"/>
    <s v="221-Prоmеt rоbе i uslugа – finаlnа pоtrоšnjа"/>
    <n v="7000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9"/>
    <s v="423911-Остале општ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3/20"/>
    <s v="Batch name"/>
    <s v="RSD"/>
    <s v="170005001565600037"/>
    <s v="Ulazni racun"/>
    <s v="221-Prоmеt rоbе i uslugа – finаlnа pоtrоšnjа"/>
    <n v="7000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0"/>
    <s v="482131-Регистрација возила"/>
    <x v="17"/>
    <s v="482000-ПОРЕЗИ, ОБАВЕЗНЕ ТАКСЕ, КАЗНЕ, ПЕНАЛИ И КАМАТ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49/20"/>
    <s v="Batch name"/>
    <s v="RSD"/>
    <s v="170005001565600037"/>
    <s v="Ulazni racun"/>
    <s v="221-Prоmеt rоbе i uslugа – finаlnа pоtrоšnjа"/>
    <n v="7856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0"/>
    <s v="482131-Регистрација возила"/>
    <x v="17"/>
    <s v="482000-ПОРЕЗИ, ОБАВЕЗНЕ ТАКСЕ, КАЗНЕ, ПЕНАЛИ И КАМАТ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0/20"/>
    <s v="Batch name"/>
    <s v="RSD"/>
    <s v="170005001565600037"/>
    <s v="Ulazni racun"/>
    <s v="221-Prоmеt rоbе i uslugа – finаlnа pоtrоšnjа"/>
    <n v="7856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0"/>
    <s v="482131-Регистрација возила"/>
    <x v="17"/>
    <s v="482000-ПОРЕЗИ, ОБАВЕЗНЕ ТАКСЕ, КАЗНЕ, ПЕНАЛИ И КАМАТ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1/20"/>
    <s v="Batch name"/>
    <s v="RSD"/>
    <s v="170005001565600037"/>
    <s v="Ulazni racun"/>
    <s v="221-Prоmеt rоbе i uslugа – finаlnа pоtrоšnjа"/>
    <n v="7856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0"/>
    <s v="482131-Регистрација возила"/>
    <x v="17"/>
    <s v="482000-ПОРЕЗИ, ОБАВЕЗНЕ ТАКСЕ, КАЗНЕ, ПЕНАЛИ И КАМАТ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2/20"/>
    <s v="Batch name"/>
    <s v="RSD"/>
    <s v="170005001565600037"/>
    <s v="Ulazni racun"/>
    <s v="221-Prоmеt rоbе i uslugа – finаlnа pоtrоšnjа"/>
    <n v="7856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0"/>
    <s v="482131-Регистрација возила"/>
    <x v="17"/>
    <s v="482000-ПОРЕЗИ, ОБАВЕЗНЕ ТАКСЕ, КАЗНЕ, ПЕНАЛИ И КАМАТ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4/20"/>
    <s v="Batch name"/>
    <s v="RSD"/>
    <s v="170005001565600037"/>
    <s v="Ulazni racun"/>
    <s v="221-Prоmеt rоbе i uslugа – finаlnа pоtrоšnjа"/>
    <n v="7856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0"/>
    <s v="482131-Регистрација возила"/>
    <x v="17"/>
    <s v="482000-ПОРЕЗИ, ОБАВЕЗНЕ ТАКСЕ, КАЗНЕ, ПЕНАЛИ И КАМАТ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5/20"/>
    <s v="Batch name"/>
    <s v="RSD"/>
    <s v="170005001565600037"/>
    <s v="Ulazni racun"/>
    <s v="221-Prоmеt rоbе i uslugа – finаlnа pоtrоšnjа"/>
    <n v="40604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0"/>
    <s v="482131-Регистрација возила"/>
    <x v="17"/>
    <s v="482000-ПОРЕЗИ, ОБАВЕЗНЕ ТАКСЕ, КАЗНЕ, ПЕНАЛИ И КАМАТ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3/20"/>
    <s v="Batch name"/>
    <s v="RSD"/>
    <s v="170005001565600037"/>
    <s v="Ulazni racun"/>
    <s v="221-Prоmеt rоbе i uslugа – finаlnа pоtrоšnjа"/>
    <n v="7856"/>
    <d v="2021-01-22T00:00:00"/>
    <s v="AGENCIJA BEOKOMERC, LJUBISA NIKOLIC"/>
    <s v="102073848"/>
    <s v="53325840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3"/>
    <s v="0003-Подршка раду Завода за заштиту природе Србије"/>
    <s v="01"/>
    <s v="01-Општи приходи и примања буџета"/>
    <s v="560"/>
    <s v="560-Заштита животне средине некласификована на"/>
    <s v="401-00-122/1/2021-02"/>
    <s v="Batch name"/>
    <s v="RSD"/>
    <s v="840000000051866416"/>
    <s v="-"/>
    <s v="227-Subvеnciје"/>
    <n v="14833000"/>
    <d v="2021-02-03T00:00:00"/>
    <s v="ZAVOD ZA ZASTITU PRIRODE SRBIJE"/>
    <s v="106844260"/>
    <s v="17798561"/>
    <d v="2021-02-03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3"/>
    <s v="0003-Подршка раду Завода за заштиту природе Србије"/>
    <s v="01"/>
    <s v="01-Општи приходи и примања буџета"/>
    <s v="560"/>
    <s v="560-Заштита животне средине некласификована на"/>
    <s v="401-00-122/3/2021-02"/>
    <s v="Batch name"/>
    <s v="RSD"/>
    <s v="840000000051866416"/>
    <s v="-"/>
    <s v="227-Subvеnciје"/>
    <n v="14833000"/>
    <d v="2021-04-06T00:00:00"/>
    <s v="ZAVOD ZA ZASTITU PRIRODE SRBIJE"/>
    <s v="106844260"/>
    <s v="17798561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3"/>
    <s v="0003-Подршка раду Завода за заштиту природе Србије"/>
    <s v="01"/>
    <s v="01-Општи приходи и примања буџета"/>
    <s v="560"/>
    <s v="560-Заштита животне средине некласификована на"/>
    <s v="401-00-122/2021-02"/>
    <s v="Batch name"/>
    <s v="RSD"/>
    <s v="840000000051866416"/>
    <s v="-"/>
    <s v="227-Subvеnciје"/>
    <n v="14833000"/>
    <d v="2021-01-28T00:00:00"/>
    <s v="ZAVOD ZA ZASTITU PRIRODE SRBIJE"/>
    <s v="106844260"/>
    <s v="17798561"/>
    <d v="2021-01-28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3"/>
    <s v="0003-Подршка раду Завода за заштиту природе Србије"/>
    <s v="01"/>
    <s v="01-Општи приходи и примања буџета"/>
    <s v="560"/>
    <s v="560-Заштита животне средине некласификована на"/>
    <s v="401-00-122/2021-02"/>
    <s v="Batch name"/>
    <s v="RSD"/>
    <s v="840000000051866416"/>
    <s v="-"/>
    <s v="227-Subvеnciје"/>
    <n v="14833000"/>
    <d v="2021-03-18T00:00:00"/>
    <s v="ZAVOD ZA ZASTITU PRIRODE SRBIJE"/>
    <s v="106844260"/>
    <s v="17798561"/>
    <d v="2021-03-18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061/2020-04"/>
    <s v="Batch name"/>
    <s v="RSD"/>
    <s v="205100154881536328"/>
    <s v="Naknada stete od divljaci"/>
    <s v="260-Prеmiје оsigurаnjа i nаdоknаdа štеtе"/>
    <n v="64160"/>
    <d v="2021-02-22T00:00:00"/>
    <s v="Čečarić Vladimir"/>
    <s v=""/>
    <s v="1010958790014"/>
    <d v="2021-02-2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350/2021-02"/>
    <s v="Batch name"/>
    <s v="RSD"/>
    <s v="330000000100050060"/>
    <s v="DTD Ribarstvo Backi Jarak - Presuda Osnovnog suda u Kikindi"/>
    <s v="290-Drugе trаnsаkciје"/>
    <n v="2912413.44"/>
    <d v="2021-03-10T00:00:00"/>
    <s v="DTD RIBARSTVO"/>
    <s v="102082134"/>
    <s v="08092427"/>
    <d v="2021-03-17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3/2021-09"/>
    <s v="Batch name"/>
    <s v="RSD"/>
    <s v="160510010190958409"/>
    <s v="PPP Ugovori 2020 br.: 2"/>
    <s v="240-Zаrаdе i drugа primаnjа zаpоslеnih"/>
    <n v="13095.24"/>
    <d v="2021-02-09T00:00:00"/>
    <s v="MIRJANA BERIĆ"/>
    <s v=""/>
    <s v="1404985787821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3/2021-09"/>
    <s v="Batch name"/>
    <s v="RSD"/>
    <s v="160510010190958409"/>
    <s v="PPP Ugovori 2020 br.: 3"/>
    <s v="240-Zаrаdе i drugа primаnjа zаpоslеnih"/>
    <n v="55000"/>
    <d v="2021-03-09T00:00:00"/>
    <s v="MIRJANA BERIĆ"/>
    <s v=""/>
    <s v="1404985787821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3/2021-09"/>
    <s v="Batch name"/>
    <s v="RSD"/>
    <s v="160510010190958409"/>
    <s v="PPP Ugovori 2021 br.: 5"/>
    <s v="240-Zаrаdе i drugа primаnjа zаpоslеnih"/>
    <n v="55000"/>
    <d v="2021-04-09T00:00:00"/>
    <s v="MIRJANA BERIĆ"/>
    <s v=""/>
    <s v="1404985787821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08/2021-02"/>
    <s v="Batch name"/>
    <s v="RSD"/>
    <s v="200000007049205944"/>
    <s v="Ugovor o delu br.: 17"/>
    <s v="249-Оstаli prihоdi fizičkih licа"/>
    <n v="16000"/>
    <d v="2021-04-02T00:00:00"/>
    <s v="Vladimir Adamović"/>
    <s v=""/>
    <s v="0607969710392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4/2021-09"/>
    <s v="Batch name"/>
    <s v="RSD"/>
    <s v="205900100677569050"/>
    <s v="PPP Ugovori 2020 br.: 2"/>
    <s v="240-Zаrаdе i drugа primаnjа zаpоslеnih"/>
    <n v="39000"/>
    <d v="2021-02-09T00:00:00"/>
    <s v="Ненад Марковић"/>
    <s v=""/>
    <s v="2410982710260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4/2021-09"/>
    <s v="Batch name"/>
    <s v="RSD"/>
    <s v="205900100677569050"/>
    <s v="PPP Ugovori 2020 br.: 3"/>
    <s v="240-Zаrаdе i drugа primаnjа zаpоslеnih"/>
    <n v="39000"/>
    <d v="2021-03-09T00:00:00"/>
    <s v="Ненад Марковић"/>
    <s v=""/>
    <s v="2410982710260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22-1/2020-0"/>
    <s v="Batch name"/>
    <s v="RSD"/>
    <s v="205900100677569050"/>
    <s v="PPP Ugovori 2020 br.: 1"/>
    <s v="240-Zаrаdе i drugа primаnjа zаpоslеnih"/>
    <n v="39000"/>
    <d v="2021-01-12T00:00:00"/>
    <s v="Ненад Марковић"/>
    <s v=""/>
    <s v="2410982710260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4/2021-09"/>
    <s v="Batch name"/>
    <s v="RSD"/>
    <s v="205900100677569050"/>
    <s v="PPP Ugovori 2021 br.: 5"/>
    <s v="240-Zаrаdе i drugа primаnjа zаpоslеnih"/>
    <n v="39000"/>
    <d v="2021-04-09T00:00:00"/>
    <s v="Ненад Марковић"/>
    <s v=""/>
    <s v="2410982710260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05/2021-04"/>
    <s v="Batch name"/>
    <s v="RSD"/>
    <s v="840000000018372316"/>
    <s v="-"/>
    <s v="227-Subvеnciје"/>
    <n v="55133000"/>
    <d v="2021-03-31T00:00:00"/>
    <s v="JAVNO PREDUZECE ZA GAZDOVANJE SUMAM"/>
    <s v="100002820"/>
    <s v="07754183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21/2021-04"/>
    <s v="Batch name"/>
    <s v="RSD"/>
    <s v="840000000141576478"/>
    <s v="-"/>
    <s v="227-Subvеnciје"/>
    <n v="1700000"/>
    <d v="2021-03-31T00:00:00"/>
    <s v="USTANOVA &quot;REZERVATI PRIRODE&quot; ZRENJA"/>
    <s v="109846467"/>
    <s v="08965749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81/2021-04"/>
    <s v="Batch name"/>
    <s v="RSD"/>
    <s v="840000000103174372"/>
    <s v="-"/>
    <s v="227-Subvеnciје"/>
    <n v="1197600"/>
    <d v="2021-03-31T00:00:00"/>
    <s v="JP ZELENILO - SOKOBANJA SOKOBANJA"/>
    <s v="109750670"/>
    <s v="21235423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1/2021-02"/>
    <s v="Batch name"/>
    <s v="RSD"/>
    <s v="165000701219128893"/>
    <s v="PPP Ugovori 2021 br.: 5"/>
    <s v="240-Zаrаdе i drugа primаnjа zаpоslеnih"/>
    <n v="50000"/>
    <d v="2021-04-09T00:00:00"/>
    <s v="aleksandra perovic"/>
    <s v=""/>
    <s v="1308987725069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1/2021-02"/>
    <s v="Batch name"/>
    <s v="RSD"/>
    <s v="165000701219128893"/>
    <s v="PPP Ugovori 2020 br.: 2"/>
    <s v="240-Zаrаdе i drugа primаnjа zаpоslеnih"/>
    <n v="50000"/>
    <d v="2021-02-09T00:00:00"/>
    <s v="aleksandra perovic"/>
    <s v=""/>
    <s v="1308987725069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1/2021-02"/>
    <s v="Batch name"/>
    <s v="RSD"/>
    <s v="165000701219128893"/>
    <s v="PPP Ugovori 2020 br.: 3"/>
    <s v="240-Zаrаdе i drugа primаnjа zаpоslеnih"/>
    <n v="50000"/>
    <d v="2021-03-09T00:00:00"/>
    <s v="aleksandra perovic"/>
    <s v=""/>
    <s v="1308987725069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6/2020-02"/>
    <s v="Batch name"/>
    <s v="RSD"/>
    <s v="165000701219128893"/>
    <s v="PPP Ugovori 2020 br.: 1"/>
    <s v="240-Zаrаdе i drugа primаnjа zаpоslеnih"/>
    <n v="50000"/>
    <d v="2021-01-12T00:00:00"/>
    <s v="aleksandra perovic"/>
    <s v=""/>
    <s v="1308987725069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16/2021-02"/>
    <s v="Batch name"/>
    <s v="RSD"/>
    <s v="160170010001683013"/>
    <s v="Naknada troskova za sluzbeni put br: 35"/>
    <s v="241-Nеоpоrеzivа primаnjа zаpоslеnih"/>
    <n v="75"/>
    <d v="2021-03-25T00:00:00"/>
    <s v="RUJEVIC LJILJANA"/>
    <s v=""/>
    <s v="2002959185026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469/2021-02"/>
    <s v="Batch name"/>
    <s v="RSD"/>
    <s v="160000010007977113"/>
    <s v="Ugovor o delu br.: 10"/>
    <s v="249-Оstаli prihоdi fizičkih licа"/>
    <n v="16000"/>
    <d v="2021-03-26T00:00:00"/>
    <s v="Никола Лилић"/>
    <s v=""/>
    <s v="0112958710189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640/2021-02"/>
    <s v="Batch name"/>
    <s v="RSD"/>
    <s v="325950070003653603"/>
    <s v="Presuda Upravnog suda Beograd - Mala hidroelektrana Zvonce doo Beograd"/>
    <s v="290-Drugе trаnsаkciје"/>
    <n v="17370"/>
    <d v="2021-05-07T00:00:00"/>
    <s v="MALA HIDROELEKTRANA ZVONCE DOO BEOG"/>
    <s v="109151179"/>
    <s v="21133175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87/2021-02"/>
    <s v="Batch name"/>
    <s v="RSD"/>
    <s v="170001008725400030"/>
    <s v="Naknada troskova za sluzbeni put br: 50"/>
    <s v="241-Nеоpоrеzivа primаnjа zаpоslеnih"/>
    <n v="75"/>
    <d v="2021-04-28T00:00:00"/>
    <s v="MALEZANOVIC LJUBOMIR"/>
    <s v=""/>
    <s v="0701962762024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38/2021-02"/>
    <s v="Batch name"/>
    <s v="RSD"/>
    <s v="170001008725400030"/>
    <s v="Naknada troskova za sluzbeni put br: 42"/>
    <s v="241-Nеоpоrеzivа primаnjа zаpоslеnih"/>
    <n v="75"/>
    <d v="2021-03-25T00:00:00"/>
    <s v="MALEZANOVIC LJUBOMIR"/>
    <s v=""/>
    <s v="0701962762024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32/2021-02"/>
    <s v="Batch name"/>
    <s v="RSD"/>
    <s v="170001008725400030"/>
    <s v="Naknada troskova za sluzbeni put br: 41"/>
    <s v="241-Nеоpоrеzivа primаnjа zаpоslеnih"/>
    <n v="150"/>
    <d v="2021-03-25T00:00:00"/>
    <s v="MALEZANOVIC LJUBOMIR"/>
    <s v=""/>
    <s v="0701962762024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88/2021-02"/>
    <s v="Batch name"/>
    <s v="RSD"/>
    <s v="170001008725400030"/>
    <s v="Naknada troskova za sluzbeni put br: 51"/>
    <s v="241-Nеоpоrеzivа primаnjа zаpоslеnih"/>
    <n v="75"/>
    <d v="2021-04-28T00:00:00"/>
    <s v="MALEZANOVIC LJUBOMIR"/>
    <s v=""/>
    <s v="0701962762024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059/2021-02"/>
    <s v="Batch name"/>
    <s v="RSD"/>
    <s v="275001031202290013"/>
    <s v="Ugovor o angazovanju br.: 5"/>
    <s v="249-Оstаli prihоdi fizičkih licа"/>
    <n v="40000"/>
    <d v="2021-02-04T00:00:00"/>
    <s v="Ana Marković"/>
    <s v=""/>
    <s v="1211969725015"/>
    <d v="2021-02-04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399/1/2020-0"/>
    <s v="Batch name"/>
    <s v="RSD"/>
    <s v="275001031202290013"/>
    <s v="Ugovor o angazovanju br.: 2"/>
    <s v="249-Оstаli prihоdi fizičkih licа"/>
    <n v="120000"/>
    <d v="2021-01-12T00:00:00"/>
    <s v="Ana Marković"/>
    <s v=""/>
    <s v="1211969725015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512/2021-02"/>
    <s v="Batch name"/>
    <s v="RSD"/>
    <s v="250124000946150039"/>
    <s v="Ugovor o angazovanju br.: 18"/>
    <s v="249-Оstаli prihоdi fizičkih licа"/>
    <n v="28086.959999999999"/>
    <d v="2021-04-09T00:00:00"/>
    <s v="текући рачун"/>
    <s v=""/>
    <s v="2210989715137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114-02-1/7/2021-02"/>
    <s v="Batch name"/>
    <s v="RSD"/>
    <s v="265000000079382479"/>
    <s v="Naknada troskova za sluzbeni put br: 62"/>
    <s v="241-Nеоpоrеzivа primаnjа zаpоslеnih"/>
    <n v="150"/>
    <d v="2021-04-28T00:00:00"/>
    <s v="Nenad Radojević"/>
    <s v=""/>
    <s v="2810960710087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114-02-1/56/2021-02"/>
    <s v="Batch name"/>
    <s v="RSD"/>
    <s v="265000000079382479"/>
    <s v="Naknada troskova za sluzbeni put br: 46"/>
    <s v="241-Nеоpоrеzivа primаnjа zаpоslеnih"/>
    <n v="75"/>
    <d v="2021-03-25T00:00:00"/>
    <s v="Nenad Radojević"/>
    <s v=""/>
    <s v="2810960710087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20/2021-04"/>
    <s v="Batch name"/>
    <s v="RSD"/>
    <s v="840000000023472382"/>
    <s v="-"/>
    <s v="227-Subvеnciје"/>
    <n v="17880000"/>
    <d v="2021-03-31T00:00:00"/>
    <s v="JAVNO PREDUZECE &quot;NACIONALNI PARK SA"/>
    <s v="100056519"/>
    <s v="09237879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83/2021-04"/>
    <s v="Batch name"/>
    <s v="RSD"/>
    <s v="840000000054074330"/>
    <s v="-"/>
    <s v="227-Subvеnciје"/>
    <n v="1050000"/>
    <d v="2021-03-31T00:00:00"/>
    <s v="JAVNO KOMUNALNO PREDUZECE &quot;BELOSAVA"/>
    <s v="101378719"/>
    <s v="07221061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171-00-1/3/2021-09"/>
    <s v="Batch name"/>
    <s v="RSD"/>
    <s v="200000003133347469"/>
    <s v="Jubilarne nagrade"/>
    <s v="240-Zаrаdе i drugа primаnjа zаpоslеnih"/>
    <n v="85920"/>
    <d v="2021-03-12T00:00:00"/>
    <s v="TANJA JOKSIMOVIĆ"/>
    <s v=""/>
    <s v="3110971715031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1"/>
    <s v="423432-Објављивање тендера и информативних оглас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6-5095"/>
    <s v="Batch name"/>
    <s v="RSD"/>
    <s v="165000000000534709"/>
    <s v="Ulazni racun"/>
    <s v="221-Prоmеt rоbе i uslugа – finаlnа pоtrоšnjа"/>
    <n v="18144"/>
    <d v="2021-01-11T00:00:00"/>
    <s v="NID KOMPANIJA NOVOSTI AD"/>
    <s v="100002348"/>
    <s v="07040962"/>
    <d v="2021-01-14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1"/>
    <s v="423432-Објављивање тендера и информативних оглас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M-50-0133"/>
    <s v="Batch name"/>
    <s v="RSD"/>
    <s v="165000000000534709"/>
    <s v="Ulazni racun"/>
    <s v="221-Prоmеt rоbе i uslugа – finаlnа pоtrоšnjа"/>
    <n v="18240"/>
    <d v="2021-03-15T00:00:00"/>
    <s v="NID KOMPANIJA NOVOSTI AD"/>
    <s v="100002348"/>
    <s v="07040962"/>
    <d v="2021-03-2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6"/>
    <s v="426311-Стручна литература за редовне потребе запослених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1-PF055000028"/>
    <s v="Batch name"/>
    <s v="RSD"/>
    <s v="170003000427300093"/>
    <s v="Ulazni avansni racun"/>
    <s v="221-Prоmеt rоbе i uslugа – finаlnа pоtrоšnjа"/>
    <n v="63000"/>
    <d v="2021-03-10T00:00:00"/>
    <s v="RACUNOVODSTVO DOO"/>
    <s v="100299575"/>
    <s v="17166751"/>
    <d v="2021-03-17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40/2021-09"/>
    <s v="Batch name"/>
    <s v="RSD"/>
    <s v="160600000084525849"/>
    <s v="PPP Ugovori 2020 br.: 3"/>
    <s v="240-Zаrаdе i drugа primаnjа zаpоslеnih"/>
    <n v="45000"/>
    <d v="2021-03-09T00:00:00"/>
    <s v="nebojsa scekic"/>
    <s v=""/>
    <s v="2108958270014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40/2021-09"/>
    <s v="Batch name"/>
    <s v="RSD"/>
    <s v="160600000084525849"/>
    <s v="PPP Ugovori 2021 br.: 5"/>
    <s v="240-Zаrаdе i drugа primаnjа zаpоslеnih"/>
    <n v="60000"/>
    <d v="2021-04-09T00:00:00"/>
    <s v="nebojsa scekic"/>
    <s v=""/>
    <s v="2108958270014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199/1/2020"/>
    <s v="Batch name"/>
    <s v="RSD"/>
    <s v="160000000000058567"/>
    <s v="subvencije za elektricna vozila"/>
    <s v="227-Subvеnciје"/>
    <n v="293958"/>
    <d v="2021-04-07T00:00:00"/>
    <s v="INTESA LEASING DOO BEOGRAD"/>
    <s v="103023875"/>
    <s v="17492713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4850F664-II Z 1-21"/>
    <s v=""/>
    <s v="RSD"/>
    <s v="205000000018799173"/>
    <s v="PN999P2021 0029893964P664-II Z 1-21"/>
    <s v="290-Drugе trаnsаkciје"/>
    <n v="28800"/>
    <d v="2021-03-11T00:00:00"/>
    <s v="NIKOLA KMEZIC PR, JAVNI IZVRSITELJ"/>
    <s v="107999003"/>
    <s v="63141763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6/2021-09"/>
    <s v="Batch name"/>
    <s v="RSD"/>
    <s v="160520010044541453"/>
    <s v="PPP Ugovori 2020 br.: 2"/>
    <s v="240-Zаrаdе i drugа primаnjа zаpоslеnih"/>
    <n v="42000"/>
    <d v="2021-02-09T00:00:00"/>
    <s v="Борка Божовић"/>
    <s v=""/>
    <s v="1007966715195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4-1/2020-0"/>
    <s v="Batch name"/>
    <s v="RSD"/>
    <s v="160520010044541453"/>
    <s v="PPP Ugovori 2020 br.: 1"/>
    <s v="240-Zаrаdе i drugа primаnjа zаpоslеnih"/>
    <n v="42000"/>
    <d v="2021-01-12T00:00:00"/>
    <s v="Борка Божовић"/>
    <s v=""/>
    <s v="1007966715195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6/2021-09"/>
    <s v="Batch name"/>
    <s v="RSD"/>
    <s v="160520010044541453"/>
    <s v="PPP Ugovori 2020 br.: 3"/>
    <s v="240-Zаrаdе i drugа primаnjа zаpоslеnih"/>
    <n v="42000"/>
    <d v="2021-03-09T00:00:00"/>
    <s v="Борка Божовић"/>
    <s v=""/>
    <s v="1007966715195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6/2021-09"/>
    <s v="Batch name"/>
    <s v="RSD"/>
    <s v="160520010044541453"/>
    <s v="PPP Ugovori 2021 br.: 5"/>
    <s v="240-Zаrаdе i drugа primаnjа zаpоslеnih"/>
    <n v="42000"/>
    <d v="2021-04-09T00:00:00"/>
    <s v="Борка Божовић"/>
    <s v=""/>
    <s v="1007966715195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9/2021-09"/>
    <s v="Batch name"/>
    <s v="RSD"/>
    <s v="265000000415332667"/>
    <s v="PPP Ugovori 2020 br.: 3"/>
    <s v="240-Zаrаdе i drugа primаnjа zаpоslеnih"/>
    <n v="50000"/>
    <d v="2021-03-09T00:00:00"/>
    <s v="Далибор Дишић"/>
    <s v=""/>
    <s v="040498186001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7-1/2020-0"/>
    <s v="Batch name"/>
    <s v="RSD"/>
    <s v="265000000415332667"/>
    <s v="PPP Ugovori 2020 br.: 1"/>
    <s v="240-Zаrаdе i drugа primаnjа zаpоslеnih"/>
    <n v="44000"/>
    <d v="2021-01-12T00:00:00"/>
    <s v="Далибор Дишић"/>
    <s v=""/>
    <s v="040498186001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9/2021-09"/>
    <s v="Batch name"/>
    <s v="RSD"/>
    <s v="265000000415332667"/>
    <s v="PPP Ugovori 2021 br.: 5"/>
    <s v="240-Zаrаdе i drugа primаnjа zаpоslеnih"/>
    <n v="50000"/>
    <d v="2021-04-09T00:00:00"/>
    <s v="Далибор Дишић"/>
    <s v=""/>
    <s v="040498186001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08/2021-02"/>
    <s v="Batch name"/>
    <s v="RSD"/>
    <s v="160000010050923766"/>
    <s v="Ugovor o delu br.: 16"/>
    <s v="249-Оstаli prihоdi fizičkih licа"/>
    <n v="16000"/>
    <d v="2021-04-02T00:00:00"/>
    <s v="JOVOVIC ALEKSANDAR INTESA BANKA"/>
    <s v=""/>
    <s v="1205966710041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312/2021-02"/>
    <s v="Batch name"/>
    <s v="RSD"/>
    <s v="205900100348280337"/>
    <s v="Ugovor o delu br.: 6"/>
    <s v="249-Оstаli prihоdi fizičkih licа"/>
    <n v="16000"/>
    <d v="2021-03-12T00:00:00"/>
    <s v="Slobodan Zlatković"/>
    <s v=""/>
    <s v="1208970753714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39/2021-02"/>
    <s v="Batch name"/>
    <s v="RSD"/>
    <s v="160510010159094491"/>
    <s v="Ugovor o delu br.: 21"/>
    <s v="249-Оstаli prihоdi fizičkih licа"/>
    <n v="8000"/>
    <d v="2021-05-07T00:00:00"/>
    <s v="Vesna Ilić Milovanović"/>
    <s v=""/>
    <s v="3007956715070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4/2020-09"/>
    <s v="Batch name"/>
    <s v="RSD"/>
    <s v="250144002224150035"/>
    <s v="PPP Ugovori 2020 br.: 2"/>
    <s v="240-Zаrаdе i drugа primаnjа zаpоslеnih"/>
    <n v="60000"/>
    <d v="2021-02-09T00:00:00"/>
    <s v="Nataša Ratković"/>
    <s v=""/>
    <s v="2210982786047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4/2020-09"/>
    <s v="Batch name"/>
    <s v="RSD"/>
    <s v="250144002224150035"/>
    <s v="PPP Ugovori 2020 br.: 3"/>
    <s v="240-Zаrаdе i drugа primаnjа zаpоslеnih"/>
    <n v="60000"/>
    <d v="2021-03-09T00:00:00"/>
    <s v="Nataša Ratković"/>
    <s v=""/>
    <s v="2210982786047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4/2020-09"/>
    <s v="Batch name"/>
    <s v="RSD"/>
    <s v="250144002224150035"/>
    <s v="PPP Ugovori 2020 br.: 1"/>
    <s v="240-Zаrаdе i drugа primаnjа zаpоslеnih"/>
    <n v="60000"/>
    <d v="2021-01-12T00:00:00"/>
    <s v="Nataša Ratković"/>
    <s v=""/>
    <s v="2210982786047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4/2020-09"/>
    <s v="Batch name"/>
    <s v="RSD"/>
    <s v="250144002224150035"/>
    <s v="PPP Ugovori 2021 br.: 5"/>
    <s v="240-Zаrаdе i drugа primаnjа zаpоslеnih"/>
    <n v="60000"/>
    <d v="2021-04-09T00:00:00"/>
    <s v="Nataša Ratković"/>
    <s v=""/>
    <s v="2210982786047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310/2021-02"/>
    <s v="Batch name"/>
    <s v="RSD"/>
    <s v="160000010025831515"/>
    <s v="Ugovor o delu br.: 2"/>
    <s v="249-Оstаli prihоdi fizičkih licа"/>
    <n v="16000"/>
    <d v="2021-03-12T00:00:00"/>
    <s v="Братислав Крстић"/>
    <s v=""/>
    <s v="0708959710131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47/21-02"/>
    <s v="Batch name"/>
    <s v="RSD"/>
    <s v="160160010000490025"/>
    <s v="Naknada troskova za sluzbeni put br: 56"/>
    <s v="241-Nеоpоrеzivа primаnjа zаpоslеnih"/>
    <n v="150"/>
    <d v="2021-04-28T00:00:00"/>
    <s v="NICIFOROVIC DRAGAN"/>
    <s v=""/>
    <s v="1206957783946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39/2021-02"/>
    <s v="Batch name"/>
    <s v="RSD"/>
    <s v="160000010025831515"/>
    <s v="Ugovor o delu br.: 22"/>
    <s v="249-Оstаli prihоdi fizičkih licа"/>
    <n v="8000"/>
    <d v="2021-05-07T00:00:00"/>
    <s v="Братислав Крстић"/>
    <s v=""/>
    <s v="0708959710131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310/2021-02"/>
    <s v="Batch name"/>
    <s v="RSD"/>
    <s v="265000000062819438"/>
    <s v="Ugovor o delu br.: 1"/>
    <s v="249-Оstаli prihоdi fizičkih licа"/>
    <n v="16000"/>
    <d v="2021-03-12T00:00:00"/>
    <s v="Cvjetan Mitrović"/>
    <s v=""/>
    <s v="0111961182499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42/2021-09"/>
    <s v="Batch name"/>
    <s v="RSD"/>
    <s v="160510010109633803"/>
    <s v="PPP Ugovori 2021 br.: 5"/>
    <s v="240-Zаrаdе i drugа primаnjа zаpоslеnih"/>
    <n v="55000"/>
    <d v="2021-04-09T00:00:00"/>
    <s v="dusan zarkovic"/>
    <s v=""/>
    <s v="1002989710059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42/2021-09"/>
    <s v="Batch name"/>
    <s v="RSD"/>
    <s v="160510010109633803"/>
    <s v="PPP Ugovori 2020 br.: 3"/>
    <s v="240-Zаrаdе i drugа primаnjа zаpоslеnih"/>
    <n v="22000"/>
    <d v="2021-03-09T00:00:00"/>
    <s v="dusan zarkovic"/>
    <s v=""/>
    <s v="1002989710059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3/2021-09"/>
    <s v="Batch name"/>
    <s v="RSD"/>
    <s v="205900101910432939"/>
    <s v="PPP Ugovori 2020 br.: 2"/>
    <s v="240-Zаrаdе i drugа primаnjа zаpоslеnih"/>
    <n v="66000"/>
    <d v="2021-02-09T00:00:00"/>
    <s v="Јелена Обрадовић"/>
    <s v=""/>
    <s v="2501982715330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3/2021-09"/>
    <s v="Batch name"/>
    <s v="RSD"/>
    <s v="205900101910432939"/>
    <s v="PPP Ugovori 2020 br.: 3"/>
    <s v="240-Zаrаdе i drugа primаnjа zаpоslеnih"/>
    <n v="66000"/>
    <d v="2021-03-09T00:00:00"/>
    <s v="Јелена Обрадовић"/>
    <s v=""/>
    <s v="2501982715330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21-2/2020-0"/>
    <s v="Batch name"/>
    <s v="RSD"/>
    <s v="205900101910432939"/>
    <s v="PPP Ugovori 2020 br.: 1"/>
    <s v="240-Zаrаdе i drugа primаnjа zаpоslеnih"/>
    <n v="66000"/>
    <d v="2021-01-12T00:00:00"/>
    <s v="Јелена Обрадовић"/>
    <s v=""/>
    <s v="2501982715330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13/2021-09"/>
    <s v="Batch name"/>
    <s v="RSD"/>
    <s v="205900101910432939"/>
    <s v="PPP Ugovori 2021 br.: 5"/>
    <s v="240-Zаrаdе i drugа primаnjа zаpоslеnih"/>
    <n v="66000"/>
    <d v="2021-04-09T00:00:00"/>
    <s v="Јелена Обрадовић"/>
    <s v=""/>
    <s v="2501982715330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595"/>
    <s v="Batch name"/>
    <s v="RSD"/>
    <s v="160000000028587140"/>
    <s v="Ulazni racun"/>
    <s v="221-Prоmеt rоbе i uslugа – finаlnа pоtrоšnjа"/>
    <n v="46805.88"/>
    <d v="2021-03-16T00:00:00"/>
    <s v="PRIVREDNO DRU?TVO AIGO BUSINESS SYS"/>
    <s v="105362637"/>
    <s v="20362472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6"/>
    <s v="426311-Стручна литература за редовне потребе запослених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09/21"/>
    <s v="Batch name"/>
    <s v="RSD"/>
    <s v="205000000000418740"/>
    <s v="Ulazni avansni racun"/>
    <s v="221-Prоmеt rоbе i uslugа – finаlnа pоtrоšnjа"/>
    <n v="115500"/>
    <d v="2021-03-10T00:00:00"/>
    <s v="CEKOS IN DOO BEOGRAD"/>
    <s v="100118943"/>
    <s v="17064444"/>
    <d v="2021-03-17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1"/>
    <s v="423432-Објављивање тендера и информативних оглас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KIF20-42003"/>
    <s v="Batch name"/>
    <s v="RSD"/>
    <s v="160000000001494458"/>
    <s v="Ulazni racun"/>
    <s v="221-Prоmеt rоbе i uslugа – finаlnа pоtrоšnjа"/>
    <n v="6885"/>
    <d v="2021-01-05T00:00:00"/>
    <s v="JAVNO PREDUZE?E SLU?BENI GLASNIK"/>
    <s v="100002782"/>
    <s v="07453710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9"/>
    <s v="425222-Рачунарска опрема"/>
    <x v="5"/>
    <s v="425000-ТЕКУЋЕ ПОПРАВКЕ И ОДРЖАВАЊ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596"/>
    <s v="Batch name"/>
    <s v="RSD"/>
    <s v="160000000028587140"/>
    <s v="Ulazni racun"/>
    <s v="221-Prоmеt rоbе i uslugа – finаlnа pоtrоšnjа"/>
    <n v="7080"/>
    <d v="2021-03-16T00:00:00"/>
    <s v="PRIVREDNO DRU?TVO AIGO BUSINESS SYS"/>
    <s v="105362637"/>
    <s v="20362472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597"/>
    <s v="Batch name"/>
    <s v="RSD"/>
    <s v="160000000028587140"/>
    <s v="Ulazni racun"/>
    <s v="221-Prоmеt rоbе i uslugа – finаlnа pоtrоšnjа"/>
    <n v="324"/>
    <d v="2021-03-16T00:00:00"/>
    <s v="PRIVREDNO DRU?TVO AIGO BUSINESS SYS"/>
    <s v="105362637"/>
    <s v="20362472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598"/>
    <s v="Batch name"/>
    <s v="RSD"/>
    <s v="160000000028587140"/>
    <s v="Ulazni racun"/>
    <s v="221-Prоmеt rоbе i uslugа – finаlnа pоtrоšnjа"/>
    <n v="18600"/>
    <d v="2021-03-16T00:00:00"/>
    <s v="PRIVREDNO DRU?TVO AIGO BUSINESS SYS"/>
    <s v="105362637"/>
    <s v="20362472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9"/>
    <s v="425222-Рачунарска опрема"/>
    <x v="5"/>
    <s v="425000-ТЕКУЋЕ ПОПРАВКЕ И ОДРЖАВАЊ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595"/>
    <s v="Batch name"/>
    <s v="RSD"/>
    <s v="160000000028587140"/>
    <s v="Ulazni racun"/>
    <s v="221-Prоmеt rоbе i uslugа – finаlnа pоtrоšnjа"/>
    <n v="4200"/>
    <d v="2021-03-16T00:00:00"/>
    <s v="PRIVREDNO DRU?TVO AIGO BUSINESS SYS"/>
    <s v="105362637"/>
    <s v="20362472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596"/>
    <s v="Batch name"/>
    <s v="RSD"/>
    <s v="160000000028587140"/>
    <s v="Ulazni racun"/>
    <s v="221-Prоmеt rоbе i uslugа – finаlnа pоtrоšnjа"/>
    <n v="120892.42"/>
    <d v="2021-03-16T00:00:00"/>
    <s v="PRIVREDNO DRU?TVO AIGO BUSINESS SYS"/>
    <s v="105362637"/>
    <s v="20362472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9"/>
    <s v="425222-Рачунарска опрема"/>
    <x v="5"/>
    <s v="425000-ТЕКУЋЕ ПОПРАВКЕ И ОДРЖАВАЊ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598"/>
    <s v="Batch name"/>
    <s v="RSD"/>
    <s v="160000000028587140"/>
    <s v="Ulazni racun"/>
    <s v="221-Prоmеt rоbе i uslugа – finаlnа pоtrоšnjа"/>
    <n v="2160"/>
    <d v="2021-03-16T00:00:00"/>
    <s v="PRIVREDNO DRU?TVO AIGO BUSINESS SYS"/>
    <s v="105362637"/>
    <s v="20362472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9"/>
    <s v="425222-Рачунарска опрема"/>
    <x v="5"/>
    <s v="425000-ТЕКУЋЕ ПОПРАВКЕ И ОДРЖАВАЊ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597"/>
    <s v="Batch name"/>
    <s v="RSD"/>
    <s v="160000000028587140"/>
    <s v="Ulazni racun"/>
    <s v="221-Prоmеt rоbе i uslugа – finаlnа pоtrоšnjа"/>
    <n v="2160"/>
    <d v="2021-03-16T00:00:00"/>
    <s v="PRIVREDNO DRU?TVO AIGO BUSINESS SYS"/>
    <s v="105362637"/>
    <s v="20362472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9"/>
    <s v="425222-Рачунарска опрема"/>
    <x v="5"/>
    <s v="425000-ТЕКУЋЕ ПОПРАВКЕ И ОДРЖАВАЊ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131"/>
    <s v="Batch name"/>
    <s v="RSD"/>
    <s v="160000000028587140"/>
    <s v="Ulazni racun"/>
    <s v="221-Prоmеt rоbе i uslugа – finаlnа pоtrоšnjа"/>
    <n v="2280"/>
    <d v="2021-02-08T00:00:00"/>
    <s v="PRIVREDNO DRU?TVO AIGO BUSINESS SYS"/>
    <s v="105362637"/>
    <s v="20362472"/>
    <d v="2021-02-17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9"/>
    <s v="425222-Рачунарска опрема"/>
    <x v="5"/>
    <s v="425000-ТЕКУЋЕ ПОПРАВКЕ И ОДРЖАВАЊ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132"/>
    <s v="Batch name"/>
    <s v="RSD"/>
    <s v="160000000028587140"/>
    <s v="Ulazni racun"/>
    <s v="221-Prоmеt rоbе i uslugа – finаlnа pоtrоšnjа"/>
    <n v="2280"/>
    <d v="2021-02-08T00:00:00"/>
    <s v="PRIVREDNO DRU?TVO AIGO BUSINESS SYS"/>
    <s v="105362637"/>
    <s v="20362472"/>
    <d v="2021-02-17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132"/>
    <s v="Batch name"/>
    <s v="RSD"/>
    <s v="160000000028587140"/>
    <s v="Ulazni racun"/>
    <s v="221-Prоmеt rоbе i uslugа – finаlnа pоtrоšnjа"/>
    <n v="17280"/>
    <d v="2021-02-08T00:00:00"/>
    <s v="PRIVREDNO DRU?TVO AIGO BUSINESS SYS"/>
    <s v="105362637"/>
    <s v="20362472"/>
    <d v="2021-02-17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9"/>
    <s v="425222-Рачунарска опрема"/>
    <x v="5"/>
    <s v="425000-ТЕКУЋЕ ПОПРАВКЕ И ОДРЖАВАЊЕ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133"/>
    <s v="Batch name"/>
    <s v="RSD"/>
    <s v="160000000028587140"/>
    <s v="Ulazni racun"/>
    <s v="221-Prоmеt rоbе i uslugа – finаlnа pоtrоšnjа"/>
    <n v="2280"/>
    <d v="2021-02-08T00:00:00"/>
    <s v="PRIVREDNO DRU?TVO AIGO BUSINESS SYS"/>
    <s v="105362637"/>
    <s v="20362472"/>
    <d v="2021-02-17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133"/>
    <s v="Batch name"/>
    <s v="RSD"/>
    <s v="160000000028587140"/>
    <s v="Ulazni racun"/>
    <s v="221-Prоmеt rоbе i uslugа – finаlnа pоtrоšnjа"/>
    <n v="30240"/>
    <d v="2021-02-08T00:00:00"/>
    <s v="PRIVREDNO DRU?TVO AIGO BUSINESS SYS"/>
    <s v="105362637"/>
    <s v="20362472"/>
    <d v="2021-02-17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73/2021-04"/>
    <s v="Batch name"/>
    <s v="RSD"/>
    <s v="840000000033774364"/>
    <s v="-"/>
    <s v="227-Subvеnciје"/>
    <n v="720000"/>
    <d v="2021-03-31T00:00:00"/>
    <s v="JAVNO KOMUNALNO PREDUZECE &quot;GRADSKO"/>
    <s v="100457989"/>
    <s v="08055432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8/2021-09"/>
    <s v="Batch name"/>
    <s v="RSD"/>
    <s v="265000000416015644"/>
    <s v="PPP Ugovori 2020 br.: 2"/>
    <s v="240-Zаrаdе i drugа primаnjа zаpоslеnih"/>
    <n v="31571.43"/>
    <d v="2021-02-09T00:00:00"/>
    <s v="Ивана Гак"/>
    <s v=""/>
    <s v="160598681560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8/2021-09"/>
    <s v="Batch name"/>
    <s v="RSD"/>
    <s v="265000000416015644"/>
    <s v="PPP Ugovori 2020 br.: 3"/>
    <s v="240-Zаrаdе i drugа primаnjа zаpоslеnih"/>
    <n v="39000"/>
    <d v="2021-03-09T00:00:00"/>
    <s v="Ивана Гак"/>
    <s v=""/>
    <s v="1605986815603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7-1/2020-09"/>
    <s v="Batch name"/>
    <s v="RSD"/>
    <s v="265000000416015644"/>
    <s v="PPP Ugovori 2020 br.: 1"/>
    <s v="240-Zаrаdе i drugа primаnjа zаpоslеnih"/>
    <n v="27130.43"/>
    <d v="2021-01-12T00:00:00"/>
    <s v="Ивана Гак"/>
    <s v=""/>
    <s v="1605986815603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8/2021-09"/>
    <s v="Batch name"/>
    <s v="RSD"/>
    <s v="265000000416015644"/>
    <s v="PPP Ugovori 2021 br.: 5"/>
    <s v="240-Zаrаdе i drugа primаnjа zаpоslеnih"/>
    <n v="39000"/>
    <d v="2021-04-09T00:00:00"/>
    <s v="Ивана Гак"/>
    <s v=""/>
    <s v="1605986815603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9"/>
    <s v="512221-Рачунарска опрема"/>
    <x v="15"/>
    <s v="512000-МАШИНЕ И ОПРЕ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BGIF21/1137"/>
    <s v="Batch name"/>
    <s v="RSD"/>
    <s v="160000000028587140"/>
    <s v="Ulazni racun"/>
    <s v="221-Prоmеt rоbе i uslugа – finаlnа pоtrоšnjа"/>
    <n v="599952"/>
    <d v="2021-02-26T00:00:00"/>
    <s v="PRIVREDNO DRU?TVO AIGO BUSINESS SYS"/>
    <s v="105362637"/>
    <s v="20362472"/>
    <d v="2021-03-0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AISEIF21/0131"/>
    <s v="Batch name"/>
    <s v="RSD"/>
    <s v="160000000028587140"/>
    <s v="Ulazni racun"/>
    <s v="221-Prоmеt rоbе i uslugа – finаlnа pоtrоšnjа"/>
    <n v="17280"/>
    <d v="2021-02-08T00:00:00"/>
    <s v="PRIVREDNO DRU?TVO AIGO BUSINESS SYS"/>
    <s v="105362637"/>
    <s v="20362472"/>
    <d v="2021-02-17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0/2021-09"/>
    <s v="Batch name"/>
    <s v="RSD"/>
    <s v="265000000480054171"/>
    <s v="PPP Ugovori 2020 br.: 2"/>
    <s v="240-Zаrаdе i drugа primаnjа zаpоslеnih"/>
    <n v="47500"/>
    <d v="2021-02-09T00:00:00"/>
    <s v="Дарко Живковић"/>
    <s v=""/>
    <s v="1108963710037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8-1/2020-0"/>
    <s v="Batch name"/>
    <s v="RSD"/>
    <s v="265000000480054171"/>
    <s v="PPP Ugovori 2020 br.: 1"/>
    <s v="240-Zаrаdе i drugа primаnjа zаpоslеnih"/>
    <n v="47500"/>
    <d v="2021-01-12T00:00:00"/>
    <s v="Дарко Живковић"/>
    <s v=""/>
    <s v="1108963710037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0/2021-09"/>
    <s v="Batch name"/>
    <s v="RSD"/>
    <s v="265000000480054171"/>
    <s v="PPP Ugovori 2021 br.: 5"/>
    <s v="240-Zаrаdе i drugа primаnjа zаpоslеnih"/>
    <n v="47500"/>
    <d v="2021-04-09T00:00:00"/>
    <s v="Дарко Живковић"/>
    <s v=""/>
    <s v="1108963710037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0/2021-09"/>
    <s v="Batch name"/>
    <s v="RSD"/>
    <s v="265000000480054171"/>
    <s v="PPP Ugovori 2020 br.: 3"/>
    <s v="240-Zаrаdе i drugа primаnjа zаpоslеnih"/>
    <n v="47500"/>
    <d v="2021-03-09T00:00:00"/>
    <s v="Дарко Живковић"/>
    <s v=""/>
    <s v="1108963710037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41/2021-04"/>
    <s v="Batch name"/>
    <s v="RSD"/>
    <s v="840000000093466418"/>
    <s v="-"/>
    <s v="227-Subvеnciје"/>
    <n v="1040000"/>
    <d v="2021-03-31T00:00:00"/>
    <s v="TURISTICKA ORGANIZACIJA OPSTINE"/>
    <s v="104709911"/>
    <s v="17665383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415/2021-04"/>
    <s v="Batch name"/>
    <s v="RSD"/>
    <s v="840000000180376478"/>
    <s v="-"/>
    <s v="227-Subvеnciје"/>
    <n v="1880000"/>
    <d v="2021-03-31T00:00:00"/>
    <s v="TURISTICKA ORGANIZACIJA OPSTINE MAJ"/>
    <s v="102574185"/>
    <s v="17106708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9/2021-09"/>
    <s v="Batch name"/>
    <s v="RSD"/>
    <s v="265000000415332667"/>
    <s v="PPP Ugovori 2020 br.: 2"/>
    <s v="240-Zаrаdе i drugа primаnjа zаpоslеnih"/>
    <n v="50000"/>
    <d v="2021-02-09T00:00:00"/>
    <s v="Далибор Дишић"/>
    <s v=""/>
    <s v="040498186001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1"/>
    <s v="423432-Објављивање тендера и информативних оглас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2021-1-251"/>
    <s v="Batch name"/>
    <s v="RSD"/>
    <s v="160000000047068356"/>
    <s v="Ulazni racun"/>
    <s v="221-Prоmеt rоbе i uslugа – finаlnа pоtrоšnjа"/>
    <n v="73195.199999999997"/>
    <d v="2021-04-27T00:00:00"/>
    <s v="ALO MEDIA SYSTEM DOO BEOGRAD"/>
    <s v="109964527"/>
    <s v="21276081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2"/>
    <s v="423212-Услуге за одржавање софтвер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(05)R0885-0"/>
    <s v="Batch name"/>
    <s v="RSD"/>
    <s v="220000000003131349"/>
    <s v="Ulazni racun"/>
    <s v="221-Prоmеt rоbе i uslugа – finаlnа pоtrоšnjа"/>
    <n v="69600"/>
    <d v="2021-04-27T00:00:00"/>
    <s v="PREDUZECCE OBRAZOVNI INFORMATOR DOO"/>
    <s v="100037959"/>
    <s v="17196707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3"/>
    <s v="463231-Капитални трансфери нивоу градова"/>
    <x v="11"/>
    <s v="463000-ТРАНСФЕРИ ОСТАЛИМ НИВОИМА ВЛАСТИ"/>
    <x v="2"/>
    <s v="0406-Интегрисано управљање отпадом, отпадним водама, хемикалијама и биоцидним производима"/>
    <x v="6"/>
    <s v="0005-Реализација пројеката изградње система управљања отпадом"/>
    <s v="01"/>
    <s v="01-Општи приходи и примања буџета"/>
    <s v="560"/>
    <s v="560-Заштита животне средине некласификована на"/>
    <s v="401-00-252/2021-08"/>
    <s v="Batch name"/>
    <s v="RSD"/>
    <s v="840000073324184353"/>
    <s v="-"/>
    <s v="253-Uplаtа јаvnih prihоdа izuzеv pоrеzа i dоprinоsа pо оdbitku"/>
    <n v="70000000"/>
    <d v="2021-03-26T00:00:00"/>
    <s v="KAP.NAM.TRANS-OD REP.U KORIST.GRD"/>
    <s v="103964453"/>
    <s v="17862146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3"/>
    <s v="463231-Капитални трансфери нивоу градова"/>
    <x v="11"/>
    <s v="463000-ТРАНСФЕРИ ОСТАЛИМ НИВОИМА ВЛАСТИ"/>
    <x v="2"/>
    <s v="0406-Интегрисано управљање отпадом, отпадним водама, хемикалијама и биоцидним производима"/>
    <x v="1"/>
    <s v="0001-Уређење система управљања отпадом и отпадним водама"/>
    <s v="01"/>
    <s v="01-Општи приходи и примања буџета"/>
    <s v="560"/>
    <s v="560-Заштита животне средине некласификована на"/>
    <s v="401-00-230/2021-08"/>
    <s v="Batch name"/>
    <s v="RSD"/>
    <s v="840000073324184353"/>
    <s v="-"/>
    <s v="253-Uplаtа јаvnih prihоdа izuzеv pоrеzа i dоprinоsа pо оdbitku"/>
    <n v="90000000"/>
    <d v="2021-03-10T00:00:00"/>
    <s v="KAP.NAM.TRANS-OD REP.U KORIST.GRD"/>
    <s v="103964453"/>
    <s v="17862146"/>
    <d v="2021-03-10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3"/>
    <s v="463231-Капитални трансфери нивоу градова"/>
    <x v="11"/>
    <s v="463000-ТРАНСФЕРИ ОСТАЛИМ НИВОИМА ВЛАСТИ"/>
    <x v="2"/>
    <s v="0406-Интегрисано управљање отпадом, отпадним водама, хемикалијама и биоцидним производима"/>
    <x v="0"/>
    <s v="0004-Санација и затварање несанитарних депонија"/>
    <s v="01"/>
    <s v="01-Општи приходи и примања буџета"/>
    <s v="560"/>
    <s v="560-Заштита животне средине некласификована на"/>
    <s v="401-00-229/2021-08"/>
    <s v="Batch name"/>
    <s v="RSD"/>
    <s v="840000073324184353"/>
    <s v="-"/>
    <s v="253-Uplаtа јаvnih prihоdа izuzеv pоrеzа i dоprinоsа pо оdbitku"/>
    <n v="70681200"/>
    <d v="2021-03-10T00:00:00"/>
    <s v="KAP.NAM.TRANS-OD REP.U KORIST.GRD"/>
    <s v="103964453"/>
    <s v="17862146"/>
    <d v="2021-03-10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3"/>
    <s v="463231-Капитални трансфери нивоу градова"/>
    <x v="11"/>
    <s v="463000-ТРАНСФЕРИ ОСТАЛИМ НИВОИМА ВЛАСТИ"/>
    <x v="2"/>
    <s v="0406-Интегрисано управљање отпадом, отпадним водама, хемикалијама и биоцидним производима"/>
    <x v="9"/>
    <s v="7012-ИПА 2010 - Подршка општинама у Републици Србији у припреми и спровођењу инфраструктурних пројеката (МИСП 2010)"/>
    <s v="01"/>
    <s v="01-Општи приходи и примања буџета"/>
    <s v="560"/>
    <s v="560-Заштита животне средине некласификована на"/>
    <s v="401-00-1021/9/19-02"/>
    <s v="Batch name"/>
    <s v="RSD"/>
    <s v="840000073324184353"/>
    <s v="-"/>
    <s v="253-Uplаtа јаvnih prihоdа izuzеv pоrеzа i dоprinоsа pо оdbitku"/>
    <n v="8198177.3899999997"/>
    <d v="2021-02-26T00:00:00"/>
    <s v="KAP.NAM.TRANS-OD REP.U KORIST.GRD"/>
    <s v="103964453"/>
    <s v="17862146"/>
    <d v="2021-02-26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1"/>
    <s v="423432-Објављивање тендера и информативних оглас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021-1-255"/>
    <s v="Batch name"/>
    <s v="RSD"/>
    <s v="160000000047068356"/>
    <s v="Ulazni racun"/>
    <s v="221-Prоmеt rоbе i uslugа – finаlnа pоtrоšnjа"/>
    <n v="34444.800000000003"/>
    <d v="2021-04-27T00:00:00"/>
    <s v="ALO MEDIA SYSTEM DOO BEOGRAD"/>
    <s v="109964527"/>
    <s v="21276081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418/2021-04"/>
    <s v="Batch name"/>
    <s v="RSD"/>
    <s v="840000000003274363"/>
    <s v="-"/>
    <s v="227-Subvеnciје"/>
    <n v="4990000"/>
    <d v="2021-03-31T00:00:00"/>
    <s v="JAVNO PREDUZECE PALIC-LUDAS,PALIC"/>
    <s v="100959253"/>
    <s v="08594953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336/2021-04"/>
    <s v="Batch name"/>
    <s v="RSD"/>
    <s v="840000000115866434"/>
    <s v="-"/>
    <s v="227-Subvеnciје"/>
    <n v="6033000"/>
    <d v="2021-03-31T00:00:00"/>
    <s v="TURISTICKA ORGANIZACIJA OPSTINE KLA"/>
    <s v="100694421"/>
    <s v="17029215"/>
    <d v="2021-03-3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4"/>
    <s v="421512-Осигурање возил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1-1580-6476920"/>
    <s v="Batch name"/>
    <s v="RSD"/>
    <s v="360000000010000215"/>
    <s v="Ulazni racun"/>
    <s v="260-Prеmiје оsigurаnjа i nаdоknаdа štеtе"/>
    <n v="9331"/>
    <d v="2021-02-24T00:00:00"/>
    <s v="KOMPANIJA DUNAV OSIGURANJE ADO BEOG"/>
    <s v="100001958"/>
    <s v="07046898"/>
    <d v="2021-02-26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4"/>
    <s v="421512-Осигурање возил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1-1580-6456720"/>
    <s v="Batch name"/>
    <s v="RSD"/>
    <s v="360000000010000215"/>
    <s v="Ulazni racun"/>
    <s v="260-Prеmiје оsigurаnjа i nаdоknаdа štеtе"/>
    <n v="9331"/>
    <d v="2021-01-05T00:00:00"/>
    <s v="KOMPANIJA DUNAV OSIGURANJE ADO BEOG"/>
    <s v="100001958"/>
    <s v="07046898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4"/>
    <s v="421512-Осигурање возил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1-1580-6417920"/>
    <s v="Batch name"/>
    <s v="RSD"/>
    <s v="360000000010000215"/>
    <s v="Ulazni racun"/>
    <s v="260-Prеmiје оsigurаnjа i nаdоknаdа štеtе"/>
    <n v="12012"/>
    <d v="2021-01-05T00:00:00"/>
    <s v="KOMPANIJA DUNAV OSIGURANJE ADO BEOG"/>
    <s v="100001958"/>
    <s v="07046898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5"/>
    <s v="426919-Остали материјали за посебне намене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1-300-000552"/>
    <s v="Batch name"/>
    <s v="RSD"/>
    <s v="160000000008132071"/>
    <s v="Ulazni racun"/>
    <s v="221-Prоmеt rоbе i uslugа – finаlnа pоtrоšnjа"/>
    <n v="14815.2"/>
    <d v="2021-03-18T00:00:00"/>
    <s v="DEKOTEKS TRADE DOO"/>
    <s v="100344908"/>
    <s v="06926959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4"/>
    <s v="421512-Осигурање возил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1-1580-6456420"/>
    <s v="Batch name"/>
    <s v="RSD"/>
    <s v="360000000010000215"/>
    <s v="Ulazni racun"/>
    <s v="260-Prеmiје оsigurаnjа i nаdоknаdа štеtе"/>
    <n v="9331"/>
    <d v="2021-01-05T00:00:00"/>
    <s v="KOMPANIJA DUNAV OSIGURANJE ADO BEOG"/>
    <s v="100001958"/>
    <s v="07046898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4"/>
    <s v="421512-Осигурање возил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1-1580-6469720"/>
    <s v="Batch name"/>
    <s v="RSD"/>
    <s v="360000000010000215"/>
    <s v="Ulazni racun"/>
    <s v="260-Prеmiје оsigurаnjа i nаdоknаdа štеtе"/>
    <n v="9331"/>
    <d v="2021-01-05T00:00:00"/>
    <s v="KOMPANIJA DUNAV OSIGURANJE ADO BEOG"/>
    <s v="100001958"/>
    <s v="07046898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4"/>
    <s v="421512-Осигурање возил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1-1580-6469520"/>
    <s v="Batch name"/>
    <s v="RSD"/>
    <s v="360000000010000215"/>
    <s v="Ulazni racun"/>
    <s v="260-Prеmiје оsigurаnjа i nаdоknаdа štеtе"/>
    <n v="9331"/>
    <d v="2021-01-05T00:00:00"/>
    <s v="KOMPANIJA DUNAV OSIGURANJE ADO BEOG"/>
    <s v="100001958"/>
    <s v="07046898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238/2020-04"/>
    <s v="Batch name"/>
    <s v="RSD"/>
    <s v="200000007996763733"/>
    <s v="Naknada stete od divljaci"/>
    <s v="260-Prеmiје оsigurаnjа i nаdоknаdа štеtе"/>
    <n v="172620"/>
    <d v="2021-01-28T00:00:00"/>
    <s v="Kovačević Spasoje"/>
    <s v=""/>
    <s v="2505944780035"/>
    <d v="2021-01-28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6"/>
    <s v="414314-Помоћ у случају смрти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19/2021-09"/>
    <s v="Batch name"/>
    <s v="RSD"/>
    <s v="160300010001993121"/>
    <s v="Solidarna pomoc B Milenkovic"/>
    <s v="249-Оstаli prihоdi fizičkih licа"/>
    <n v="132184"/>
    <d v="2021-03-31T00:00:00"/>
    <s v="BILJANA MILENKOVIĆ"/>
    <s v=""/>
    <s v="1505974737521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4"/>
    <s v="421512-Осигурање возил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1-1558-5034520"/>
    <s v="Batch name"/>
    <s v="RSD"/>
    <s v="360000000010000506"/>
    <s v="Ulazni racun"/>
    <s v="260-Prеmiје оsigurаnjа i nаdоknаdа štеtе"/>
    <n v="5670"/>
    <d v="2021-01-05T00:00:00"/>
    <s v="KOMPANIJA DUNAV OSIGURANJE ADO BEOG"/>
    <s v="100001958"/>
    <s v="07046898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4"/>
    <s v="421512-Осигурање возил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5-1580-1416021"/>
    <s v="Batch name"/>
    <s v="RSD"/>
    <s v="360000000010000215"/>
    <s v="Ulazni racun"/>
    <s v="260-Prеmiје оsigurаnjа i nаdоknаdа štеtе"/>
    <n v="13281"/>
    <d v="2021-04-26T00:00:00"/>
    <s v="KOMPANIJA DUNAV OSIGURANJE ADO BEOG"/>
    <s v="100001958"/>
    <s v="07046898"/>
    <d v="2021-04-28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4"/>
    <s v="421512-Осигурање возил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1-1580-1435021"/>
    <s v="Batch name"/>
    <s v="RSD"/>
    <s v="360000000010000215"/>
    <s v="Ulazni racun"/>
    <s v="260-Prеmiје оsigurаnjа i nаdоknаdа štеtе"/>
    <n v="13281"/>
    <d v="2021-04-26T00:00:00"/>
    <s v="KOMPANIJA DUNAV OSIGURANJE ADO BEOG"/>
    <s v="100001958"/>
    <s v="07046898"/>
    <d v="2021-04-28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35/2021-02"/>
    <s v="Batch name"/>
    <s v="RSD"/>
    <s v="325950090001920212"/>
    <s v="DOO Mokrin, Mokrin - presuda Osnovnog suda u Kikindi"/>
    <s v="290-Drugе trаnsаkciје"/>
    <n v="1668796.26"/>
    <d v="2021-01-14T00:00:00"/>
    <s v="DOO MOKRIN  MOKRIN"/>
    <s v="100710098"/>
    <s v="08021953"/>
    <d v="2021-01-21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71-001/4/2021-09"/>
    <s v="Batch name"/>
    <s v="RSD"/>
    <s v="205900101874150380"/>
    <s v="Jubilarne nagrade"/>
    <s v="240-Zаrаdе i drugа primаnjа zаpоslеnih"/>
    <n v="66092"/>
    <d v="2021-03-12T00:00:00"/>
    <s v="Radica Vučković"/>
    <s v=""/>
    <s v="2509984727817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7/2021-09"/>
    <s v="Batch name"/>
    <s v="RSD"/>
    <s v="115038165889000658"/>
    <s v="PPP Ugovori 2020 br.: 3"/>
    <s v="240-Zаrаdе i drugа primаnjа zаpоslеnih"/>
    <n v="55000"/>
    <d v="2021-03-09T00:00:00"/>
    <s v="TAMARA CVETKOVIĆ"/>
    <s v=""/>
    <s v="0906992786050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7/2021-09"/>
    <s v="Batch name"/>
    <s v="RSD"/>
    <s v="115038165889000658"/>
    <s v="PPP Ugovori 2021 br.: 5"/>
    <s v="240-Zаrаdе i drugа primаnjа zаpоslеnih"/>
    <n v="55000"/>
    <d v="2021-04-09T00:00:00"/>
    <s v="TAMARA CVETKOVIĆ"/>
    <s v=""/>
    <s v="0906992786050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261/2020-04"/>
    <s v="Batch name"/>
    <s v="RSD"/>
    <s v="205901100484572756"/>
    <s v="Naknada stete od divljaci"/>
    <s v="260-Prеmiје оsigurаnjа i nаdоknаdа štеtе"/>
    <n v="60320"/>
    <d v="2021-01-22T00:00:00"/>
    <s v="PERISIC VASILIJE"/>
    <s v=""/>
    <s v="1401971780027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08/2021-02"/>
    <s v="Batch name"/>
    <s v="RSD"/>
    <s v="205900100332973834"/>
    <s v="Ugovor o delu br.: 15"/>
    <s v="249-Оstаli prihоdi fizičkih licа"/>
    <n v="16000"/>
    <d v="2021-04-02T00:00:00"/>
    <s v="Mлађен Мићевић"/>
    <s v=""/>
    <s v="1109953710329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7/2021-09"/>
    <s v="Batch name"/>
    <s v="RSD"/>
    <s v="115038165889000658"/>
    <s v="PPP Ugovori 2020 br.: 2"/>
    <s v="240-Zаrаdе i drugа primаnjа zаpоslеnih"/>
    <n v="55000"/>
    <d v="2021-02-09T00:00:00"/>
    <s v="TAMARA CVETKOVIĆ"/>
    <s v=""/>
    <s v="0906992786050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39"/>
    <s v="Batch name"/>
    <s v="RSD"/>
    <s v="170003002261200038"/>
    <s v="Ulazni racun"/>
    <s v="225-Zаkupninе stvаri u јаvnој svојini"/>
    <n v="11286.79"/>
    <d v="2021-02-23T00:00:00"/>
    <s v="UNICOM 89 DOO SABAC"/>
    <s v="100110211"/>
    <s v="06988628"/>
    <d v="2021-03-0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6"/>
    <s v="Batch name"/>
    <s v="RSD"/>
    <s v="170003002261200038"/>
    <s v="Ulazni racun"/>
    <s v="225-Zаkupninе stvаri u јаvnој svојini"/>
    <n v="11667.61"/>
    <d v="2021-02-05T00:00:00"/>
    <s v="UNICOM 89 DOO SABAC"/>
    <s v="100110211"/>
    <s v="06988628"/>
    <d v="2021-02-1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71"/>
    <s v="Batch name"/>
    <s v="RSD"/>
    <s v="170003002261200038"/>
    <s v="Ulazni racun"/>
    <s v="225-Zаkupninе stvаri u јаvnој svојini"/>
    <n v="11287.37"/>
    <d v="2021-03-23T00:00:00"/>
    <s v="UNICOM 89 DOO SABAC"/>
    <s v="100110211"/>
    <s v="06988628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8"/>
    <s v="Batch name"/>
    <s v="RSD"/>
    <s v="170003002261200038"/>
    <s v="Ulazni racun"/>
    <s v="225-Zаkupninе stvаri u јаvnој svојini"/>
    <n v="11361.7"/>
    <d v="2021-03-23T00:00:00"/>
    <s v="UNICOM 89 DOO SABAC"/>
    <s v="100110211"/>
    <s v="06988628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01"/>
    <s v="Batch name"/>
    <s v="RSD"/>
    <s v="170003002261200038"/>
    <s v="Ulazni racun"/>
    <s v="225-Zаkupninе stvаri u јаvnој svојini"/>
    <n v="11287.52"/>
    <d v="2021-01-21T00:00:00"/>
    <s v="UNICOM 89 DOO SABAC"/>
    <s v="100110211"/>
    <s v="06988628"/>
    <d v="2021-01-28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375"/>
    <s v="Batch name"/>
    <s v="RSD"/>
    <s v="170003002261200038"/>
    <s v="Ulazni racun"/>
    <s v="225-Zаkupninе stvаri u јаvnој svојini"/>
    <n v="10066.4"/>
    <d v="2021-01-18T00:00:00"/>
    <s v="UNICOM 89 DOO SABAC"/>
    <s v="100110211"/>
    <s v="06988628"/>
    <d v="2021-01-25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5"/>
    <s v="Batch name"/>
    <s v="RSD"/>
    <s v="170003002261200038"/>
    <s v="Ulazni racun"/>
    <s v="225-Zаkupninе stvаri u јаvnој svојini"/>
    <n v="11287.2"/>
    <d v="2021-04-27T00:00:00"/>
    <s v="UNICOM 89 DOO SABAC - U LIKVIDACIJI"/>
    <s v="100110211"/>
    <s v="06988628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96"/>
    <s v="Batch name"/>
    <s v="RSD"/>
    <s v="170003002261200038"/>
    <s v="Ulazni racun"/>
    <s v="225-Zаkupninе stvаri u јаvnој svојini"/>
    <n v="11127.89"/>
    <d v="2021-04-27T00:00:00"/>
    <s v="UNICOM 89 DOO SABAC - U LIKVIDACIJI"/>
    <s v="100110211"/>
    <s v="06988628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5/2021-09"/>
    <s v="Batch name"/>
    <s v="RSD"/>
    <s v="205900102272552078"/>
    <s v="PPP Ugovori 2020 br.: 3"/>
    <s v="240-Zаrаdе i drugа primаnjа zаpоslеnih"/>
    <n v="50000"/>
    <d v="2021-03-09T00:00:00"/>
    <s v="milos trkulja"/>
    <s v=""/>
    <s v="0304001800093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5/2021-09"/>
    <s v="Batch name"/>
    <s v="RSD"/>
    <s v="205900102272552078"/>
    <s v="PPP Ugovori 2021 br.: 5"/>
    <s v="240-Zаrаdе i drugа primаnjа zаpоslеnih"/>
    <n v="50000"/>
    <d v="2021-04-09T00:00:00"/>
    <s v="milos trkulja"/>
    <s v=""/>
    <s v="0304001800093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35/2021-09"/>
    <s v="Batch name"/>
    <s v="RSD"/>
    <s v="205900102272552078"/>
    <s v="PPP Ugovori 2020 br.: 2"/>
    <s v="240-Zаrаdе i drugа primаnjа zаpоslеnih"/>
    <n v="4761.8999999999996"/>
    <d v="2021-02-09T00:00:00"/>
    <s v="milos trkulja"/>
    <s v=""/>
    <s v="030400180009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310/2021-02"/>
    <s v="Batch name"/>
    <s v="RSD"/>
    <s v="265000000032623532"/>
    <s v="Ugovor o delu br.: 3"/>
    <s v="249-Оstаli prihоdi fizičkih licа"/>
    <n v="16000"/>
    <d v="2021-03-12T00:00:00"/>
    <s v="Titomir Obradović"/>
    <s v=""/>
    <s v="1001948772035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8/2021-09"/>
    <s v="Batch name"/>
    <s v="RSD"/>
    <s v="160510010291005567"/>
    <s v="PPP Ugovori 2020 br.: 2"/>
    <s v="240-Zаrаdе i drugа primаnjа zаpоslеnih"/>
    <n v="44000"/>
    <d v="2021-02-09T00:00:00"/>
    <s v="Ана Томаш Млађен"/>
    <s v=""/>
    <s v="2702985715051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8/2021-09"/>
    <s v="Batch name"/>
    <s v="RSD"/>
    <s v="160510010291005567"/>
    <s v="PPP Ugovori 2020 br.: 3"/>
    <s v="240-Zаrаdе i drugа primаnjа zаpоslеnih"/>
    <n v="44000"/>
    <d v="2021-03-09T00:00:00"/>
    <s v="Ана Томаш Млађен"/>
    <s v=""/>
    <s v="2702985715051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16-1/2020-0"/>
    <s v="Batch name"/>
    <s v="RSD"/>
    <s v="160510010291005567"/>
    <s v="PPP Ugovori 2020 br.: 1"/>
    <s v="240-Zаrаdе i drugа primаnjа zаpоslеnih"/>
    <n v="44000"/>
    <d v="2021-01-12T00:00:00"/>
    <s v="Ана Томаш Млађен"/>
    <s v=""/>
    <s v="2702985715051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8/2021-09"/>
    <s v="Batch name"/>
    <s v="RSD"/>
    <s v="160510010291005567"/>
    <s v="PPP Ugovori 2021 br.: 5"/>
    <s v="240-Zаrаdе i drugа primаnjа zаpоslеnih"/>
    <n v="44000"/>
    <d v="2021-04-09T00:00:00"/>
    <s v="Ана Томаш Млађен"/>
    <s v=""/>
    <s v="2702985715051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3"/>
    <s v="414411-Помоћ у медицинском лечењу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02/2021-09"/>
    <s v="Batch name"/>
    <s v="RSD"/>
    <s v="250112002395120149"/>
    <s v="Solidarna V Mitrovic"/>
    <s v="249-Оstаli prihоdi fizičkih licа"/>
    <n v="121852"/>
    <d v="2021-03-23T00:00:00"/>
    <s v="MITROVIC VESNA"/>
    <s v=""/>
    <s v="3004966787038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91/2021-02"/>
    <s v="Batch name"/>
    <s v="RSD"/>
    <s v="200000006330244951"/>
    <s v="Ugovor o delu br.: 23"/>
    <s v="249-Оstаli prihоdi fizičkih licа"/>
    <n v="45000"/>
    <d v="2021-05-07T00:00:00"/>
    <s v="Луковић Зоран"/>
    <s v=""/>
    <s v="0601956783910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7/2020-09"/>
    <s v="Batch name"/>
    <s v="RSD"/>
    <s v="115038169339908839"/>
    <s v="PPP Ugovori 2020 br.: 2"/>
    <s v="240-Zаrаdе i drugа primаnjа zаpоslеnih"/>
    <n v="50000"/>
    <d v="2021-02-09T00:00:00"/>
    <s v="NEMANJA MRŠOVIĆ"/>
    <s v=""/>
    <s v="3012984780043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7/2020-09"/>
    <s v="Batch name"/>
    <s v="RSD"/>
    <s v="115038169339908839"/>
    <s v="PPP Ugovori 2020 br.: 1"/>
    <s v="240-Zаrаdе i drugа primаnjа zаpоslеnih"/>
    <n v="50000"/>
    <d v="2021-01-12T00:00:00"/>
    <s v="NEMANJA MRŠOVIĆ"/>
    <s v=""/>
    <s v="3012984780043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7/2020-09"/>
    <s v="Batch name"/>
    <s v="RSD"/>
    <s v="115038169339908839"/>
    <s v="PPP Ugovori 2021 br.: 5"/>
    <s v="240-Zаrаdе i drugа primаnjа zаpоslеnih"/>
    <n v="50000"/>
    <d v="2021-04-09T00:00:00"/>
    <s v="NEMANJA MRŠOVIĆ"/>
    <s v=""/>
    <s v="3012984780043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7/2020-09"/>
    <s v="Batch name"/>
    <s v="RSD"/>
    <s v="115038169339908839"/>
    <s v="PPP Ugovori 2020 br.: 3"/>
    <s v="240-Zаrаdе i drugа primаnjа zаpоslеnih"/>
    <n v="50000"/>
    <d v="2021-03-09T00:00:00"/>
    <s v="NEMANJA MRŠOVIĆ"/>
    <s v=""/>
    <s v="3012984780043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48/2020-09"/>
    <s v="Batch name"/>
    <s v="RSD"/>
    <s v="150810100230405831"/>
    <s v="PPP Ugovori 2020 br.: 2"/>
    <s v="240-Zаrаdе i drugа primаnjа zаpоslеnih"/>
    <n v="55000"/>
    <d v="2021-02-09T00:00:00"/>
    <s v="KATARINA PETROVIC"/>
    <s v=""/>
    <s v="190598671510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48/2020-09"/>
    <s v="Batch name"/>
    <s v="RSD"/>
    <s v="150810100230405831"/>
    <s v="PPP Ugovori 2021 br.: 5"/>
    <s v="240-Zаrаdе i drugа primаnjа zаpоslеnih"/>
    <n v="55000"/>
    <d v="2021-04-09T00:00:00"/>
    <s v="KATARINA PETROVIC"/>
    <s v=""/>
    <s v="190598671510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48/2020-09"/>
    <s v="Batch name"/>
    <s v="RSD"/>
    <s v="150810100230405831"/>
    <s v="PPP Ugovori 2020 br.: 1"/>
    <s v="240-Zаrаdе i drugа primаnjа zаpоslеnih"/>
    <n v="55000"/>
    <d v="2021-01-12T00:00:00"/>
    <s v="KATARINA PETROVIC"/>
    <s v=""/>
    <s v="1905986715106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48/2020-09"/>
    <s v="Batch name"/>
    <s v="RSD"/>
    <s v="150810100230405831"/>
    <s v="PPP Ugovori 2020 br.: 3"/>
    <s v="240-Zаrаdе i drugа primаnjа zаpоslеnih"/>
    <n v="55000"/>
    <d v="2021-03-09T00:00:00"/>
    <s v="KATARINA PETROVIC"/>
    <s v=""/>
    <s v="190598671510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35/2020-02"/>
    <s v="Batch name"/>
    <s v="RSD"/>
    <s v="160510010222565471"/>
    <s v="Naknada troskova za sluzbeni put br: 342"/>
    <s v="241-Nеоpоrеzivа primаnjа zаpоslеnih"/>
    <n v="75"/>
    <d v="2021-01-27T00:00:00"/>
    <s v="BOSILJCIC DRAGANA"/>
    <s v=""/>
    <s v="2501968136530"/>
    <d v="2021-01-27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"/>
    <s v="411111-Плате по основу цене рада"/>
    <x v="1"/>
    <s v="411000-ПЛАТЕ, ДОДАЦИ И НАКНАДЕ ЗАПОСЛЕНИХ (ЗАРАДЕ)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26.02.2021 23652569"/>
    <s v=""/>
    <s v="RSD"/>
    <s v="160000000000000464"/>
    <s v="Povrat uplate od 19.02.2021. 160170010000646083 Ugassen raunVELIBOR GERZI"/>
    <s v="253-Uplаtа јаvnih prihоdа izuzеv pоrеzа i dоprinоsа pо оdbitku"/>
    <n v="-36978.870000000003"/>
    <d v="2021-02-26T00:00:00"/>
    <s v=""/>
    <s v="100001159"/>
    <s v="07759231"/>
    <d v="2021-02-25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01-4"/>
    <s v="Batch name"/>
    <s v="RSD"/>
    <s v="325950070000736231"/>
    <s v="Ulazni racun"/>
    <s v="225-Zаkupninе stvаri u јаvnој svојini"/>
    <n v="7879.24"/>
    <d v="2021-02-05T00:00:00"/>
    <s v="AGROVOJVODINA KOMERCSERVIS AD NOVI"/>
    <s v="101644229"/>
    <s v="08011923"/>
    <d v="2021-02-1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01-107"/>
    <s v="Batch name"/>
    <s v="RSD"/>
    <s v="325950070000736231"/>
    <s v="Ulazni racun"/>
    <s v="225-Zаkupninе stvаri u јаvnој svојini"/>
    <n v="7204.3"/>
    <d v="2021-04-28T00:00:00"/>
    <s v="AGROVOJVODINA KOMERCSERVIS AD NOVI"/>
    <s v="101644229"/>
    <s v="08011923"/>
    <d v="2021-05-05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600-54"/>
    <s v="Batch name"/>
    <s v="RSD"/>
    <s v="325950070000736231"/>
    <s v="Ulazni avansni racun"/>
    <s v="225-Zаkupninе stvаri u јаvnој svојini"/>
    <n v="13542.06"/>
    <d v="2021-03-23T00:00:00"/>
    <s v="AGROVOJVODINA KOMERCSERVIS AD NOVI"/>
    <s v="101644229"/>
    <s v="08011923"/>
    <d v="2021-03-2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600-27"/>
    <s v="Batch name"/>
    <s v="RSD"/>
    <s v="325950070000736231"/>
    <s v="Ulazni avansni racun"/>
    <s v="225-Zаkupninе stvаri u јаvnој svојini"/>
    <n v="13542.06"/>
    <d v="2021-02-23T00:00:00"/>
    <s v="AGROVOJVODINA KOMERCSERVIS AD NOVI"/>
    <s v="101644229"/>
    <s v="08011923"/>
    <d v="2021-02-26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01-56"/>
    <s v="Batch name"/>
    <s v="RSD"/>
    <s v="325950070000736231"/>
    <s v="Ulazni racun"/>
    <s v="225-Zаkupninе stvаri u јаvnој svојini"/>
    <n v="7680.99"/>
    <d v="2021-03-09T00:00:00"/>
    <s v="AGROVOJVODINA KOMERCSERVIS AD NOVI"/>
    <s v="101644229"/>
    <s v="08011923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600-5"/>
    <s v="Batch name"/>
    <s v="RSD"/>
    <s v="325950070000736231"/>
    <s v="Ulazni avansni racun"/>
    <s v="225-Zаkupninе stvаri u јаvnој svојini"/>
    <n v="13542.06"/>
    <d v="2021-01-27T00:00:00"/>
    <s v="AGROVOJVODINA KOMERCSERVIS AD NOVI"/>
    <s v="101644229"/>
    <s v="08011923"/>
    <d v="2021-02-03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43"/>
    <s v="421612-Закуп нестамбеног простор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01-580"/>
    <s v="Batch name"/>
    <s v="RSD"/>
    <s v="325950070000736231"/>
    <s v="Ulazni racun"/>
    <s v="225-Zаkupninе stvаri u јаvnој svојini"/>
    <n v="6516.73"/>
    <d v="2021-01-11T00:00:00"/>
    <s v="AGROVOJVODINA KOMERCSERVIS AD NOVI"/>
    <s v="101644229"/>
    <s v="08011923"/>
    <d v="2021-01-14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01/1/2020"/>
    <s v="Batch name"/>
    <s v="RSD"/>
    <s v="200314115010100131"/>
    <s v="subvencije za elektricna vozila"/>
    <s v="227-Subvеnciје"/>
    <n v="293930.25"/>
    <d v="2021-03-29T00:00:00"/>
    <s v="TAGO CAR DOO NOVI SAD"/>
    <s v="108555474"/>
    <s v="21022985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99/1/2020"/>
    <s v="Batch name"/>
    <s v="RSD"/>
    <s v="200314115010100131"/>
    <s v="subvencije za elektricna vozila"/>
    <s v="227-Subvеnciје"/>
    <n v="293941.75"/>
    <d v="2021-03-22T00:00:00"/>
    <s v="TAGO CAR DOO NOVI SAD"/>
    <s v="108555474"/>
    <s v="21022985"/>
    <d v="2021-03-2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16/1/2020"/>
    <s v="Batch name"/>
    <s v="RSD"/>
    <s v="200314115010100131"/>
    <s v="subvencije za elektircna vozila"/>
    <s v="227-Subvеnciје"/>
    <n v="293925"/>
    <d v="2021-03-23T00:00:00"/>
    <s v="TAGO CAR DOO NOVI SAD"/>
    <s v="108555474"/>
    <s v="21022985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6"/>
    <s v="414314-Помоћ у случају смрти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17/2021-09"/>
    <s v="Batch name"/>
    <s v="RSD"/>
    <s v="155710018069043321"/>
    <s v="Solidarna pomoc B Filipovic"/>
    <s v="249-Оstаli prihоdi fizičkih licа"/>
    <n v="132184"/>
    <d v="2021-03-31T00:00:00"/>
    <s v="biljana filipovic"/>
    <s v=""/>
    <s v="0908963785013"/>
    <d v="2021-04-05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197/1/2020"/>
    <s v="Batch name"/>
    <s v="RSD"/>
    <s v="200314115010100131"/>
    <s v="subvencije za elektircna vozila"/>
    <s v="227-Subvеnciје"/>
    <n v="293944.5"/>
    <d v="2021-03-23T00:00:00"/>
    <s v="TAGO CAR DOO NOVI SAD"/>
    <s v="108555474"/>
    <s v="21022985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76/1/2020"/>
    <s v="Batch name"/>
    <s v="RSD"/>
    <s v="200314115010100131"/>
    <s v="subvencije za hibridna vozila"/>
    <s v="227-Subvеnciје"/>
    <n v="293919.75"/>
    <d v="2021-03-25T00:00:00"/>
    <s v="TAGO CAR DOO NOVI SAD"/>
    <s v="108555474"/>
    <s v="21022985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75/3/2020"/>
    <s v="Batch name"/>
    <s v="RSD"/>
    <s v="200314115010100131"/>
    <s v="subvencije za elektricna vozila"/>
    <s v="227-Subvеnciје"/>
    <n v="293932.75"/>
    <d v="2021-04-19T00:00:00"/>
    <s v="TAGO CAR DOO NOVI SAD"/>
    <s v="108555474"/>
    <s v="21022985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92/1/2020"/>
    <s v="Batch name"/>
    <s v="RSD"/>
    <s v="200314115010100131"/>
    <s v="subvencije za elektricna vozila"/>
    <s v="227-Subvеnciје"/>
    <n v="293941.75"/>
    <d v="2021-03-22T00:00:00"/>
    <s v="TAGO CAR DOO NOVI SAD"/>
    <s v="108555474"/>
    <s v="21022985"/>
    <d v="2021-03-2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45/1/2020"/>
    <s v="Batch name"/>
    <s v="RSD"/>
    <s v="200314115010100131"/>
    <s v="subvencije za elektircna vozila"/>
    <s v="227-Subvеnciје"/>
    <n v="293925"/>
    <d v="2021-03-23T00:00:00"/>
    <s v="TAGO CAR DOO NOVI SAD"/>
    <s v="108555474"/>
    <s v="21022985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63/1/2020"/>
    <s v="Batch name"/>
    <s v="RSD"/>
    <s v="200314115010100131"/>
    <s v="subvencije za hibridna vozila"/>
    <s v="227-Subvеnciје"/>
    <n v="293925"/>
    <d v="2021-03-25T00:00:00"/>
    <s v="TAGO CAR DOO NOVI SAD"/>
    <s v="108555474"/>
    <s v="21022985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/2021-09"/>
    <s v="Batch name"/>
    <s v="RSD"/>
    <s v="200000008048336887"/>
    <s v="PPP Ugovori 2020 br.: 2"/>
    <s v="240-Zаrаdе i drugа primаnjа zаpоslеnih"/>
    <n v="74000"/>
    <d v="2021-02-09T00:00:00"/>
    <s v="Зоран Ибровић"/>
    <s v=""/>
    <s v="1911950710124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5-1/2020-09"/>
    <s v="Batch name"/>
    <s v="RSD"/>
    <s v="200000008048336887"/>
    <s v="PPP Ugovori 2020 br.: 1"/>
    <s v="240-Zаrаdе i drugа primаnjа zаpоslеnih"/>
    <n v="74000"/>
    <d v="2021-01-12T00:00:00"/>
    <s v="Зоран Ибровић"/>
    <s v=""/>
    <s v="1911950710124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6"/>
    <s v="426311-Стручна литература за редовне потребе запослених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2103418-10"/>
    <s v="Batch name"/>
    <s v="RSD"/>
    <s v="265163031000429049"/>
    <s v="Ulazni racun"/>
    <s v="221-Prоmеt rоbе i uslugа – finаlnа pоtrоšnjа"/>
    <n v="110000"/>
    <d v="2021-02-22T00:00:00"/>
    <s v="PRIVREDNO DRU?TVO ZA PRAVNO SOFTVER"/>
    <s v="104830593"/>
    <s v="20240156"/>
    <d v="2021-03-0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22/2020-02"/>
    <s v="Batch name"/>
    <s v="RSD"/>
    <s v="160550010204045007"/>
    <s v="Naknada troskova za sluzbeni put br: 14"/>
    <s v="241-Nеоpоrеzivа primаnjа zаpоslеnih"/>
    <n v="150"/>
    <d v="2021-02-03T00:00:00"/>
    <s v="CVIJIC - VASIC MIRJANA"/>
    <s v=""/>
    <s v="1107966855048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43/21-02"/>
    <s v="Batch name"/>
    <s v="RSD"/>
    <s v="160550010204045007"/>
    <s v="Naknada troskova za sluzbeni put br: 61"/>
    <s v="241-Nеоpоrеzivа primаnjа zаpоslеnih"/>
    <n v="150"/>
    <d v="2021-04-28T00:00:00"/>
    <s v="CVIJIC - VASIC MIRJANA"/>
    <s v=""/>
    <s v="1107966855048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13/2021-02"/>
    <s v="Batch name"/>
    <s v="RSD"/>
    <s v="160550010204045007"/>
    <s v="Naknada troskova za sluzbeni put br: 37"/>
    <s v="241-Nеоpоrеzivа primаnjа zаpоslеnih"/>
    <n v="75"/>
    <d v="2021-03-25T00:00:00"/>
    <s v="CVIJIC - VASIC MIRJANA"/>
    <s v=""/>
    <s v="1107966855048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14/2021-02"/>
    <s v="Batch name"/>
    <s v="RSD"/>
    <s v="160550010204045007"/>
    <s v="Naknada troskova za sluzbeni put br: 38"/>
    <s v="241-Nеоpоrеzivа primаnjа zаpоslеnih"/>
    <n v="75"/>
    <d v="2021-03-25T00:00:00"/>
    <s v="CVIJIC - VASIC MIRJANA"/>
    <s v=""/>
    <s v="1107966855048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7/2021-02"/>
    <s v="Batch name"/>
    <s v="RSD"/>
    <s v="160550010204045007"/>
    <s v="Naknada troskova za sluzbeni put br: 36"/>
    <s v="241-Nеоpоrеzivа primаnjа zаpоslеnih"/>
    <n v="75"/>
    <d v="2021-03-25T00:00:00"/>
    <s v="CVIJIC - VASIC MIRJANA"/>
    <s v=""/>
    <s v="1107966855048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2"/>
    <s v="423212-Услуге за одржавање софтвер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105-01/2021"/>
    <s v="Batch name"/>
    <s v="RSD"/>
    <s v="160000000005634515"/>
    <s v="Ulazni racun"/>
    <s v="221-Prоmеt rоbе i uslugа – finаlnа pоtrоšnjа"/>
    <n v="27600"/>
    <d v="2021-01-11T00:00:00"/>
    <s v="MEGA COMPUTER ENGINEERING DOO BEOGR"/>
    <s v="101744114"/>
    <s v="07753594"/>
    <d v="2021-01-18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2"/>
    <s v="423212-Услуге за одржавање софтвер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536-03/2021"/>
    <s v="Batch name"/>
    <s v="RSD"/>
    <s v="160000000005634515"/>
    <s v="Ulazni racun"/>
    <s v="221-Prоmеt rоbе i uslugа – finаlnа pоtrоšnjа"/>
    <n v="27600"/>
    <d v="2021-03-08T00:00:00"/>
    <s v="MEGA COMPUTER ENGINEERING DOO BEOGR"/>
    <s v="101744114"/>
    <s v="07753594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2"/>
    <s v="423212-Услуге за одржавање софтвер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96-02/2021"/>
    <s v="Batch name"/>
    <s v="RSD"/>
    <s v="160000000005634515"/>
    <s v="Ulazni racun"/>
    <s v="221-Prоmеt rоbе i uslugа – finаlnа pоtrоšnjа"/>
    <n v="90000"/>
    <d v="2021-02-23T00:00:00"/>
    <s v="MEGA COMPUTER ENGINEERING DOO BEOGR"/>
    <s v="101744114"/>
    <s v="07753594"/>
    <d v="2021-03-0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2"/>
    <s v="423212-Услуге за одржавање софтвер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195-02/2021"/>
    <s v="Batch name"/>
    <s v="RSD"/>
    <s v="160000000005634515"/>
    <s v="Ulazni racun"/>
    <s v="221-Prоmеt rоbе i uslugа – finаlnа pоtrоšnjа"/>
    <n v="27600"/>
    <d v="2021-02-05T00:00:00"/>
    <s v="MEGA COMPUTER ENGINEERING DOO BEOGR"/>
    <s v="101744114"/>
    <s v="07753594"/>
    <d v="2021-02-1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2"/>
    <s v="423212-Услуге за одржавање софтвер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06-01/2021"/>
    <s v="Batch name"/>
    <s v="RSD"/>
    <s v="160000000005634515"/>
    <s v="Ulazni racun"/>
    <s v="221-Prоmеt rоbе i uslugа – finаlnа pоtrоšnjа"/>
    <n v="90000"/>
    <d v="2021-02-22T00:00:00"/>
    <s v="MEGA COMPUTER ENGINEERING DOO BEOGR"/>
    <s v="101744114"/>
    <s v="07753594"/>
    <d v="2021-03-0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2"/>
    <s v="423212-Услуге за одржавање софтвера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537-03/2021"/>
    <s v="Batch name"/>
    <s v="RSD"/>
    <s v="160000000005634515"/>
    <s v="Ulazni racun"/>
    <s v="221-Prоmеt rоbе i uslugа – finаlnа pоtrоšnjа"/>
    <n v="90000"/>
    <d v="2021-03-10T00:00:00"/>
    <s v="MEGA COMPUTER ENGINEERING DOO BEOGR"/>
    <s v="101744114"/>
    <s v="07753594"/>
    <d v="2021-03-17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6"/>
    <s v="424611-Услуге очувања животне средине"/>
    <x v="14"/>
    <s v="424000-СПЕЦИЈАЛИЗОВАНЕ УСЛУГЕ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070/2021-04"/>
    <s v="Batch name"/>
    <s v="RSD"/>
    <s v="840000002140976368"/>
    <s v="-"/>
    <s v="290-Drugе trаnsаkciје"/>
    <n v="375000"/>
    <d v="2021-03-23T00:00:00"/>
    <s v="UDRUZENJE ARKA"/>
    <s v="103444000"/>
    <s v="08818401"/>
    <d v="2021-03-23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60/1/2020"/>
    <s v="Batch name"/>
    <s v="RSD"/>
    <s v="340000001101696345"/>
    <s v="subvencije za elektircna vozila"/>
    <s v="227-Subvеnciје"/>
    <n v="293916.5"/>
    <d v="2021-05-06T00:00:00"/>
    <s v="MAG CENTAR DOO BEOGRAD"/>
    <s v="106114156"/>
    <s v="20537019"/>
    <d v="2021-05-06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54/1/2021-02"/>
    <s v="Batch name"/>
    <s v="RSD"/>
    <s v="340000001101696345"/>
    <s v="subvencije za elektricna vozila"/>
    <s v="227-Subvеnciје"/>
    <n v="293961"/>
    <d v="2021-03-30T00:00:00"/>
    <s v="MAG CENTAR DOO BEOGRAD"/>
    <s v="106114156"/>
    <s v="20537019"/>
    <d v="2021-03-30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56/1/2020"/>
    <s v="Batch name"/>
    <s v="RSD"/>
    <s v="340000001101696345"/>
    <s v="subvencije za elektricna vozila"/>
    <s v="227-Subvеnciје"/>
    <n v="293948.25"/>
    <d v="2021-04-06T00:00:00"/>
    <s v="MAG CENTAR DOO BEOGRAD"/>
    <s v="106114156"/>
    <s v="20537019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41/1/2020"/>
    <s v="Batch name"/>
    <s v="RSD"/>
    <s v="340000001101696345"/>
    <s v="subvencije za elektricna vozila"/>
    <s v="227-Subvеnciје"/>
    <n v="293948.25"/>
    <d v="2021-04-06T00:00:00"/>
    <s v="MAG CENTAR DOO BEOGRAD"/>
    <s v="106114156"/>
    <s v="20537019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18/1/2020"/>
    <s v="Batch name"/>
    <s v="RSD"/>
    <s v="340000001101696345"/>
    <s v="subvencije za elektricna vozila"/>
    <s v="227-Subvеnciје"/>
    <n v="293948.25"/>
    <d v="2021-04-05T00:00:00"/>
    <s v="MAG CENTAR DOO BEOGRAD"/>
    <s v="106114156"/>
    <s v="20537019"/>
    <d v="2021-04-0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53/1/2020"/>
    <s v="Batch name"/>
    <s v="RSD"/>
    <s v="340000001101696345"/>
    <s v="subvencije za elektricna vozila"/>
    <s v="227-Subvеnciје"/>
    <n v="293958"/>
    <d v="2021-04-07T00:00:00"/>
    <s v="MAG CENTAR DOO BEOGRAD"/>
    <s v="106114156"/>
    <s v="20537019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57/1/2020"/>
    <s v="Batch name"/>
    <s v="RSD"/>
    <s v="340000001101696345"/>
    <s v="subvencije za hibridna vozila"/>
    <s v="227-Subvеnciје"/>
    <n v="293919.75"/>
    <d v="2021-03-25T00:00:00"/>
    <s v="MAG CENTAR DOO BEOGRAD"/>
    <s v="106114156"/>
    <s v="20537019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293/2/2020"/>
    <s v="Batch name"/>
    <s v="RSD"/>
    <s v="340000001101696345"/>
    <s v="subvencije za elektricna vozila"/>
    <s v="227-Subvеnciје"/>
    <n v="293926.5"/>
    <d v="2021-04-19T00:00:00"/>
    <s v="MAG CENTAR DOO BEOGRAD"/>
    <s v="106114156"/>
    <s v="20537019"/>
    <d v="2021-04-1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51/1/2020"/>
    <s v="Batch name"/>
    <s v="RSD"/>
    <s v="340000001101696345"/>
    <s v="subvencije za hibridna vozila"/>
    <s v="227-Subvеnciје"/>
    <n v="293919.75"/>
    <d v="2021-03-25T00:00:00"/>
    <s v="MAG CENTAR DOO BEOGRAD"/>
    <s v="106114156"/>
    <s v="20537019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3"/>
    <s v="454111-Текуће субвенције приватним предузећима"/>
    <x v="7"/>
    <s v="454000-СУБВЕНЦИЈЕ ПРИВАТНИМ ПРЕДУЗЕЋИМА"/>
    <x v="0"/>
    <s v="0404-Управљање заштитом животне средине"/>
    <x v="4"/>
    <s v="0014-Подстицаји за куповину еколошки прихватљивих возила"/>
    <s v="01"/>
    <s v="01-Општи приходи и примања буџета"/>
    <s v="560"/>
    <s v="560-Заштита животне средине некласификована на"/>
    <s v="401-00-1343/1/2020"/>
    <s v="Batch name"/>
    <s v="RSD"/>
    <s v="340000001101696345"/>
    <s v="subvencije za hibridna vozila"/>
    <s v="227-Subvеnciје"/>
    <n v="293930.25"/>
    <d v="2021-03-25T00:00:00"/>
    <s v="MAG CENTAR DOO BEOGRAD"/>
    <s v="106114156"/>
    <s v="20537019"/>
    <d v="2021-03-2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45/2020-09"/>
    <s v="Batch name"/>
    <s v="RSD"/>
    <s v="160600000075991886"/>
    <s v="PPP Ugovori 2020 br.: 2"/>
    <s v="240-Zаrаdе i drugа primаnjа zаpоslеnih"/>
    <n v="50000"/>
    <d v="2021-02-09T00:00:00"/>
    <s v="ALEKSA SIBINČIĆ"/>
    <s v=""/>
    <s v="2505000710077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45/2020-09"/>
    <s v="Batch name"/>
    <s v="RSD"/>
    <s v="160600000075991886"/>
    <s v="PPP Ugovori 2020 br.: 3"/>
    <s v="240-Zаrаdе i drugа primаnjа zаpоslеnih"/>
    <n v="50000"/>
    <d v="2021-03-09T00:00:00"/>
    <s v="ALEKSA SIBINČIĆ"/>
    <s v=""/>
    <s v="2505000710077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45/2020-09"/>
    <s v="Batch name"/>
    <s v="RSD"/>
    <s v="160600000075991886"/>
    <s v="PPP Ugovori 2020 br.: 1"/>
    <s v="240-Zаrаdе i drugа primаnjа zаpоslеnih"/>
    <n v="50000"/>
    <d v="2021-01-12T00:00:00"/>
    <s v="ALEKSA SIBINČIĆ"/>
    <s v=""/>
    <s v="2505000710077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45/2020-09"/>
    <s v="Batch name"/>
    <s v="RSD"/>
    <s v="160600000075991886"/>
    <s v="PPP Ugovori 2021 br.: 5"/>
    <s v="240-Zаrаdе i drugа primаnjа zаpоslеnih"/>
    <n v="15217.39"/>
    <d v="2021-04-09T00:00:00"/>
    <s v="ALEKSA SIBINČIĆ"/>
    <s v=""/>
    <s v="2505000710077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311/2021-02"/>
    <s v="Batch name"/>
    <s v="RSD"/>
    <s v="160370010000575458"/>
    <s v="Ugovor o delu br.: 7"/>
    <s v="249-Оstаli prihоdi fizičkih licа"/>
    <n v="8000"/>
    <d v="2021-03-12T00:00:00"/>
    <s v="Dragoljub Urošević"/>
    <s v=""/>
    <s v="1304947710098"/>
    <d v="2021-03-12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36/2020-02"/>
    <s v="Batch name"/>
    <s v="RSD"/>
    <s v="205900101031571811"/>
    <s v="Naknada troskova za sluzbeni put br: 3"/>
    <s v="241-Nеоpоrеzivа primаnjа zаpоslеnih"/>
    <n v="150"/>
    <d v="2021-02-02T00:00:00"/>
    <s v="SVETLANA VASILJEVIĆ"/>
    <s v=""/>
    <s v="2909972795041"/>
    <d v="2021-02-08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26/2020-02"/>
    <s v="Batch name"/>
    <s v="RSD"/>
    <s v="205900101031571811"/>
    <s v="Naknada troskova za sluzbeni put br: 4"/>
    <s v="241-Nеоpоrеzivа primаnjа zаpоslеnih"/>
    <n v="150"/>
    <d v="2021-02-02T00:00:00"/>
    <s v="SVETLANA VASILJEVIĆ"/>
    <s v=""/>
    <s v="2909972795041"/>
    <d v="2021-02-08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199/2020-02"/>
    <s v="Batch name"/>
    <s v="RSD"/>
    <s v="205900101031571811"/>
    <s v="Naknada troskova za sluzbeni put br: 22"/>
    <s v="241-Nеоpоrеzivа primаnjа zаpоslеnih"/>
    <n v="150"/>
    <d v="2021-02-03T00:00:00"/>
    <s v="SVETLANA VASILJEVIĆ"/>
    <s v=""/>
    <s v="2909972795041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25/2020-02"/>
    <s v="Batch name"/>
    <s v="RSD"/>
    <s v="160190010004383657"/>
    <s v="Naknada troskova za sluzbeni put br: 26"/>
    <s v="241-Nеоpоrеzivа primаnjа zаpоslеnih"/>
    <n v="75"/>
    <d v="2021-02-03T00:00:00"/>
    <s v="SIMIC JASMINKA"/>
    <s v=""/>
    <s v="1003970767617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-1/3/2021-02"/>
    <s v="Batch name"/>
    <s v="RSD"/>
    <s v="160190010004383657"/>
    <s v="Naknada troskova za sluzbeni put br: 30"/>
    <s v="241-Nеоpоrеzivа primаnjа zаpоslеnih"/>
    <n v="150"/>
    <d v="2021-03-01T00:00:00"/>
    <s v="SIMIC JASMINKA"/>
    <s v=""/>
    <s v="1003970767617"/>
    <d v="2021-03-04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2/2021-02"/>
    <s v="Batch name"/>
    <s v="RSD"/>
    <s v="160190010004383657"/>
    <s v="Naknada troskova za sluzbeni put br: 31"/>
    <s v="241-Nеоpоrеzivа primаnjа zаpоslеnih"/>
    <n v="150"/>
    <d v="2021-03-01T00:00:00"/>
    <s v="SIMIC JASMINKA"/>
    <s v=""/>
    <s v="1003970767617"/>
    <d v="2021-03-04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000/2020-04"/>
    <s v="Batch name"/>
    <s v="RSD"/>
    <s v="205100152836158535"/>
    <s v="Naknada stete od divljaci"/>
    <s v="260-Prеmiје оsigurаnjа i nаdоknаdа štеtе"/>
    <n v="174000"/>
    <d v="2021-02-10T00:00:00"/>
    <s v="Đerlek Mehdija"/>
    <s v=""/>
    <s v="2508949784313"/>
    <d v="2021-02-10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7"/>
    <s v="462121-Текуће дотације за међународне чланарине"/>
    <x v="18"/>
    <s v="462000-ДОТАЦИЈЕ МЕЂУНАРОДНИМ ОРГАНИЗАЦИЈА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15/2021-02"/>
    <s v="Batch name"/>
    <s v="RSD"/>
    <s v="880000000000010550"/>
    <s v="Kontribucija za Kjoto protokol i Okvirnu konvenciju UN o promeni klime za 2021"/>
    <s v="286-Kupоprоdаја dеvizа"/>
    <n v="969567.02"/>
    <d v="2021-01-29T00:00:00"/>
    <s v="P.E.  PO POSLOVIMA PL.PROM. SA INOS"/>
    <s v="100041150"/>
    <s v="07007965"/>
    <d v="2021-01-2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7"/>
    <s v="462121-Текуће дотације за међународне чланарине"/>
    <x v="18"/>
    <s v="462000-ДОТАЦИЈЕ МЕЂУНАРОДНИМ ОРГАНИЗАЦИЈА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267/20-02"/>
    <s v="Batch name"/>
    <s v="RSD"/>
    <s v="880000000000010550"/>
    <s v="Kontribucija za UNECE Strategiju obrazovanja i odrzivi razvoj za 2020-2021"/>
    <s v="286-Kupоprоdаја dеvizа"/>
    <n v="424521.72"/>
    <d v="2021-02-23T00:00:00"/>
    <s v="P.E.  PO POSLOVIMA PL.PROM. SA INOS"/>
    <s v="100041150"/>
    <s v="07007965"/>
    <d v="2021-02-23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7"/>
    <s v="462121-Текуће дотације за међународне чланарине"/>
    <x v="18"/>
    <s v="462000-ДОТАЦИЈЕ МЕЂУНАРОДНИМ ОРГАНИЗАЦИЈА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427/2021-02"/>
    <s v="Batch name"/>
    <s v="RSD"/>
    <s v="880000000000010550"/>
    <s v="Kontribucija za Konvenciju UN o borbi protiv dezertifikacije za 2021"/>
    <s v="286-Kupоprоdаја dеvizа"/>
    <n v="244121.52"/>
    <d v="2021-05-06T00:00:00"/>
    <s v="P.E.  PO POSLOVIMA PL.PROM. SA INOS"/>
    <s v="100041150"/>
    <s v="07007965"/>
    <d v="2021-05-06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8"/>
    <s v="421121-Трошкови банкарских услуг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419/3/20-02"/>
    <s v="Batch name"/>
    <s v="RSD"/>
    <s v="880000000000010550"/>
    <s v="Inoprovizija za PEP kontribuciju za 2020. godinu"/>
    <s v="286-Kupоprоdаја dеvizа"/>
    <n v="548.37"/>
    <d v="2021-02-11T00:00:00"/>
    <s v="P.E.  PO POSLOVIMA PL.PROM. SA INOS"/>
    <s v="100041150"/>
    <s v="07007965"/>
    <d v="2021-02-11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7"/>
    <s v="462121-Текуће дотације за међународне чланарине"/>
    <x v="18"/>
    <s v="462000-ДОТАЦИЈЕ МЕЂУНАРОДНИМ ОРГАНИЗАЦИЈА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6/2021-02"/>
    <s v="Batch name"/>
    <s v="RSD"/>
    <s v="880000000000010550"/>
    <s v="Kontribucija za Protokol iz Nagoje za 2021"/>
    <s v="286-Kupоprоdаја dеvizа"/>
    <n v="75505.789999999994"/>
    <d v="2021-02-02T00:00:00"/>
    <s v="P.E.  PO POSLOVIMA PL.PROM. SA INOS"/>
    <s v="100041150"/>
    <s v="07007965"/>
    <d v="2021-02-0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8"/>
    <s v="421121-Трошкови банкарских услуг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392/4/20-02"/>
    <s v="Batch name"/>
    <s v="RSD"/>
    <s v="880000000000010550"/>
    <s v="Inoprovizija za Protokol o vodi i zdravlju za 2019-2020"/>
    <s v="286-Kupоprоdаја dеvizа"/>
    <n v="548.37"/>
    <d v="2021-02-11T00:00:00"/>
    <s v="P.E.  PO POSLOVIMA PL.PROM. SA INOS"/>
    <s v="100041150"/>
    <s v="07007965"/>
    <d v="2021-02-11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2"/>
    <s v="0406-Интегрисано управљање отпадом, отпадним водама, хемикалијама и биоцидним производима"/>
    <x v="8"/>
    <s v="7005-ИПА 2013 - Животна средина и климатске промене"/>
    <s v="01"/>
    <s v="01-Општи приходи и примања буџета"/>
    <s v="560"/>
    <s v="560-Заштита животне средине некласификована на"/>
    <s v="401-00-955/73/18-02"/>
    <s v="Batch name"/>
    <s v="RSD"/>
    <s v="880000000000010550"/>
    <s v="PJ 7005 -  IPA 2013 - Projekat Raska - nadzor 5.174,17EUR"/>
    <s v="286-Kupоprоdаја dеvizа"/>
    <n v="610255.06000000006"/>
    <d v="2021-01-14T00:00:00"/>
    <s v="P.E.  PO POSLOVIMA PL.PROM. SA INOS"/>
    <s v="100041150"/>
    <s v="07007965"/>
    <d v="2021-01-14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8"/>
    <s v="421121-Трошкови банкарских услуг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390/4/20-02"/>
    <s v="Batch name"/>
    <s v="RSD"/>
    <s v="880000000000010550"/>
    <s v="Inoprovizija za kontribuciju Komitetu za politiku zivotne sredine za 2020. godinu"/>
    <s v="286-Kupоprоdаја dеvizа"/>
    <n v="548.37"/>
    <d v="2021-02-11T00:00:00"/>
    <s v="P.E.  PO POSLOVIMA PL.PROM. SA INOS"/>
    <s v="100041150"/>
    <s v="07007965"/>
    <d v="2021-02-11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1"/>
    <s v="421412-Интернет и слично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UGF0228/21-0106"/>
    <s v="Batch name"/>
    <s v="RSD"/>
    <s v="340000001101447055"/>
    <s v="Ulazni racun"/>
    <s v="221-Prоmеt rоbе i uslugа – finаlnа pоtrоšnjа"/>
    <n v="66000"/>
    <d v="2021-04-27T00:00:00"/>
    <s v="ORION TELEKOM DOO-RC ZA UPLATE KORI"/>
    <s v="100066385"/>
    <s v="17309013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7"/>
    <s v="462121-Текуће дотације за међународне чланарине"/>
    <x v="18"/>
    <s v="462000-ДОТАЦИЈЕ МЕЂУНАРОДНИМ ОРГАНИЗАЦИЈА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216/2021-02"/>
    <s v="Batch name"/>
    <s v="RSD"/>
    <s v="880000000000010550"/>
    <s v="Kontribucija za Konvenciju o biodiverzitetu za 2021. godinu"/>
    <s v="286-Kupоprоdаја dеvizа"/>
    <n v="376703.88"/>
    <d v="2021-02-08T00:00:00"/>
    <s v="P.E.  PO POSLOVIMA PL.PROM. SA INOS"/>
    <s v="100041150"/>
    <s v="07007965"/>
    <d v="2021-02-08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Natasa Veljkovic 05 2015"/>
    <s v="240-Zаrаdе i drugа primаnjа zаpоslеnih"/>
    <n v="106229.79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Zatezna kamata po presudi Apelacionog suda br GZ1-1794/18 od 5.6.2020"/>
    <s v="241-Nеоpоrеzivа primаnjа zаpоslеnih"/>
    <n v="2583181.9300000002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Naknada za troskove postupka po presudi Apelacionog suda br GZ1-1794/18 od 5.6.2020"/>
    <s v="241-Nеоpоrеzivа primаnjа zаpоslеnih"/>
    <n v="398638.65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Natasa Veljkovic 11 2012"/>
    <s v="240-Zаrаdе i drugа primаnjа zаpоslеnih"/>
    <n v="35162.19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Natasa Veljkovic 03 2015"/>
    <s v="240-Zаrаdе i drugа primаnjа zаpоslеnih"/>
    <n v="106229.79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Natasa Veljkovic 06 2015"/>
    <s v="240-Zаrаdе i drugа primаnjа zаpоslеnih"/>
    <n v="106229.79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Natasa Veljkovic 07 2015"/>
    <s v="240-Zаrаdе i drugа primаnjа zаpоslеnih"/>
    <n v="92373.73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7"/>
    <s v="462121-Текуће дотације за међународне чланарине"/>
    <x v="18"/>
    <s v="462000-ДОТАЦИЈЕ МЕЂУНАРОДНИМ ОРГАНИЗАЦИЈА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408/2021-02"/>
    <s v="Batch name"/>
    <s v="RSD"/>
    <s v="880000000000010550"/>
    <s v="Kontribucija za AEWA za 2021"/>
    <s v="286-Kupоprоdаја dеvizа"/>
    <n v="235874.4"/>
    <d v="2021-03-19T00:00:00"/>
    <s v="P.E.  PO POSLOVIMA PL.PROM. SA INOS"/>
    <s v="100041150"/>
    <s v="07007965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7"/>
    <s v="462121-Текуће дотације за међународне чланарине"/>
    <x v="18"/>
    <s v="462000-ДОТАЦИЈЕ МЕЂУНАРОДНИМ ОРГАНИЗАЦИЈА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48/2021-02"/>
    <s v="Batch name"/>
    <s v="RSD"/>
    <s v="880000000000010550"/>
    <s v="Kontribucija za CLRTAP konvenciju za 2020. godinu"/>
    <s v="286-Kupоprоdаја dеvizа"/>
    <n v="164002.91"/>
    <d v="2021-01-19T00:00:00"/>
    <s v="P.E.  PO POSLOVIMA PL.PROM. SA INOS"/>
    <s v="100041150"/>
    <s v="07007965"/>
    <d v="2021-01-19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Natasa Veljkovic 2013"/>
    <s v="240-Zаrаdе i drugа primаnjа zаpоslеnih"/>
    <n v="1221412.8400000001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Natasa Veljkovic 12 2012"/>
    <s v="240-Zаrаdе i drugа primаnjа zаpоslеnih"/>
    <n v="40714.120000000003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Natasa Veljkovic 01 2015"/>
    <s v="240-Zаrаdе i drugа primаnjа zаpоslеnih"/>
    <n v="106229.79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8"/>
    <s v="421121-Трошкови банкарских услуг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267/1/2021-02"/>
    <s v="Batch name"/>
    <s v="RSD"/>
    <s v="880000000000010550"/>
    <s v="Inoprovizija za UNECE Strategiju za obrazovanje i odrzivi razvoj za 2020-2021"/>
    <s v="286-Kupоprоdаја dеvizа"/>
    <n v="825.48"/>
    <d v="2021-03-17T00:00:00"/>
    <s v="P.E.  PO POSLOVIMA PL.PROM. SA INOS"/>
    <s v="100041150"/>
    <s v="07007965"/>
    <d v="2021-03-17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7"/>
    <s v="462121-Текуће дотације за међународне чланарине"/>
    <x v="18"/>
    <s v="462000-ДОТАЦИЈЕ МЕЂУНАРОДНИМ ОРГАНИЗАЦИЈА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407/2021-02"/>
    <s v="Batch name"/>
    <s v="RSD"/>
    <s v="880000000000010550"/>
    <s v="Ulazni racun"/>
    <s v="286-Kupоprоdаја dеvizа"/>
    <n v="146577.53"/>
    <d v="2021-03-17T00:00:00"/>
    <s v="P.E.  PO POSLOVIMA PL.PROM. SA INOS"/>
    <s v="100041150"/>
    <s v="07007965"/>
    <d v="2021-03-17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Natasa Veljkovic 2014"/>
    <s v="240-Zаrаdе i drugа primаnjа zаpоslеnih"/>
    <n v="1071133.8400000001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Natasa Veljkovic 02 2015"/>
    <s v="240-Zаrаdе i drugа primаnjа zаpоslеnih"/>
    <n v="106229.79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0"/>
    <s v="483111-Новчане казне и пенали по решењу судова"/>
    <x v="13"/>
    <s v="483000-НОВЧАНЕ КАЗНЕ И ПЕНАЛИ ПО РЕШЕЊУ СУДОВ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70/2021-02"/>
    <s v="Batch name"/>
    <s v="RSD"/>
    <s v="160360010007784028"/>
    <s v="Natasa Veljkovic 04 2015"/>
    <s v="240-Zаrаdе i drugа primаnjа zаpоslеnih"/>
    <n v="106229.79"/>
    <d v="2021-03-19T00:00:00"/>
    <s v="Наташа"/>
    <s v=""/>
    <s v="2403969715044"/>
    <d v="2021-03-1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6"/>
    <s v="414314-Помоћ у случају смрти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20-01-22/2021-09"/>
    <s v="Batch name"/>
    <s v="RSD"/>
    <s v="265000000057734698"/>
    <s v="Solidarana Dolezal"/>
    <s v="249-Оstаli prihоdi fizičkih licа"/>
    <n v="126218"/>
    <d v="2021-04-14T00:00:00"/>
    <s v="DOLEZAL DRAGAN"/>
    <s v=""/>
    <s v="1603970710272"/>
    <d v="2021-04-16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33"/>
    <s v="416111-Јубиларне награде"/>
    <x v="16"/>
    <s v="416000-НАГРАДЕ ЗАПОСЛЕНИМА И ОСТАЛИ ПОСЕБНИ РАСХОД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71-00-1/1/2021-09"/>
    <s v="Batch name"/>
    <s v="RSD"/>
    <s v="160600000081696165"/>
    <s v="Jubilarne nagrade"/>
    <s v="240-Zаrаdе i drugа primаnjа zаpоslеnih"/>
    <n v="66092"/>
    <d v="2021-03-12T00:00:00"/>
    <s v="Radmila Grubin"/>
    <s v=""/>
    <s v="0512983715215"/>
    <d v="2021-03-15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3/2021-09"/>
    <s v="Batch name"/>
    <s v="RSD"/>
    <s v="265000000537401250"/>
    <s v="PPP Ugovori 2020 br.: 2"/>
    <s v="240-Zаrаdе i drugа primаnjа zаpоslеnih"/>
    <n v="55000"/>
    <d v="2021-02-09T00:00:00"/>
    <s v="Milenkovic Sanja"/>
    <s v=""/>
    <s v="280698371504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3/2021-09"/>
    <s v="Batch name"/>
    <s v="RSD"/>
    <s v="265000000537401250"/>
    <s v="PPP Ugovori 2020 br.: 3"/>
    <s v="240-Zаrаdе i drugа primаnjа zаpоslеnih"/>
    <n v="55000"/>
    <d v="2021-03-09T00:00:00"/>
    <s v="Milenkovic Sanja"/>
    <s v=""/>
    <s v="280698371504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3/2021-09"/>
    <s v="Batch name"/>
    <s v="RSD"/>
    <s v="265000000537401250"/>
    <s v="PPP Ugovori 2021 br.: 5"/>
    <s v="240-Zаrаdе i drugа primаnjа zаpоslеnih"/>
    <n v="55000"/>
    <d v="2021-04-09T00:00:00"/>
    <s v="Milenkovic Sanja"/>
    <s v=""/>
    <s v="280698371504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7"/>
    <s v="462121-Текуће дотације за међународне чланарине"/>
    <x v="18"/>
    <s v="462000-ДОТАЦИЈЕ МЕЂУНАРОДНИМ ОРГАНИЗАЦИЈА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561/2021-02"/>
    <s v="Batch name"/>
    <s v="RSD"/>
    <s v="880000000000010550"/>
    <s v="Ulazni racun"/>
    <s v="286-Kupоprоdаја dеvizа"/>
    <n v="60618.13"/>
    <d v="2021-05-07T00:00:00"/>
    <s v="P.E.  PO POSLOVIMA PL.PROM. SA INOS"/>
    <s v="100041150"/>
    <s v="07007965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7"/>
    <s v="462121-Текуће дотације за међународне чланарине"/>
    <x v="18"/>
    <s v="462000-ДОТАЦИЈЕ МЕЂУНАРОДНИМ ОРГАНИЗАЦИЈА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428/2021-02"/>
    <s v=""/>
    <s v="RSD"/>
    <s v="880000000000010550"/>
    <s v=""/>
    <s v="-"/>
    <n v="0"/>
    <d v="2021-03-19T11:17:00"/>
    <s v="P.E.  PO POSLOVIMA PL.PROM. SA INOS"/>
    <s v="100041150"/>
    <s v="07007965"/>
    <d v="2021-03-19T11:17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0"/>
    <s v="426191-Остали административни материјал"/>
    <x v="2"/>
    <s v="426000-МАТЕРИЈАЛ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428/2021-02"/>
    <s v=""/>
    <s v="RSD"/>
    <s v="880000000000010550"/>
    <s v=""/>
    <s v="-"/>
    <n v="35754.68"/>
    <d v="2021-03-19T11:17:00"/>
    <s v="P.E.  PO POSLOVIMA PL.PROM. SA INOS"/>
    <s v="100041150"/>
    <s v="07007965"/>
    <d v="2021-03-19T11:17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8"/>
    <s v="421121-Трошкови банкарских услуг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267/2/2021-02"/>
    <s v="Batch name"/>
    <s v="RSD"/>
    <s v="880000000000010550"/>
    <s v="Inoprovizija za UNECE Strategiju za obrazovanje za 2020-2021"/>
    <s v="286-Kupоprоdаја dеvizа"/>
    <n v="536.63"/>
    <d v="2021-04-27T00:00:00"/>
    <s v="P.E.  PO POSLOVIMA PL.PROM. SA INOS"/>
    <s v="100041150"/>
    <s v="07007965"/>
    <d v="2021-04-2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8"/>
    <s v="421121-Трошкови банкарских услуг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408/2/2021-02"/>
    <s v="Batch name"/>
    <s v="RSD"/>
    <s v="880000000000010550"/>
    <s v="Inoprovizija za AEWA konvenciju za 2021."/>
    <s v="286-Kupоprоdаја dеvizа"/>
    <n v="412.79"/>
    <d v="2021-04-27T00:00:00"/>
    <s v="P.E.  PO POSLOVIMA PL.PROM. SA INOS"/>
    <s v="100041150"/>
    <s v="07007965"/>
    <d v="2021-04-2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80/2021-02"/>
    <s v="Batch name"/>
    <s v="RSD"/>
    <s v="160250010001846241"/>
    <s v="Naknada troskova za sluzbeni put br: 52"/>
    <s v="241-Nеоpоrеzivа primаnjа zаpоslеnih"/>
    <n v="75"/>
    <d v="2021-04-28T00:00:00"/>
    <s v="VASILJEVIC DRAGANA"/>
    <s v=""/>
    <s v="1304964755011"/>
    <d v="2021-05-07T00:00:00"/>
    <s v="Мај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42/2021-02"/>
    <s v="Batch name"/>
    <s v="RSD"/>
    <s v="160250010001846241"/>
    <s v="Naknada troskova za sluzbeni put br: 39"/>
    <s v="241-Nеоpоrеzivа primаnjа zаpоslеnih"/>
    <n v="75"/>
    <d v="2021-03-25T00:00:00"/>
    <s v="VASILJEVIC DRAGANA"/>
    <s v=""/>
    <s v="1304964755011"/>
    <d v="2021-03-2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21/2020-02"/>
    <s v="Batch name"/>
    <s v="RSD"/>
    <s v="160250010001846241"/>
    <s v="Naknada troskova za sluzbeni put br: 343"/>
    <s v="241-Nеоpоrеzivа primаnjа zаpоslеnih"/>
    <n v="75"/>
    <d v="2021-01-27T00:00:00"/>
    <s v="VASILJEVIC DRAGANA"/>
    <s v=""/>
    <s v="1304964755011"/>
    <d v="2021-01-27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8"/>
    <s v="421121-Трошкови банкарских услуг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15/3/2021-02"/>
    <s v="Batch name"/>
    <s v="RSD"/>
    <s v="880000000000010550"/>
    <s v="Inoprovizija za Kjoto protokol i Okvirnu konvenciju UN  o promeni klime za 2021"/>
    <s v="286-Kupоprоdаја dеvizа"/>
    <n v="536.63"/>
    <d v="2021-04-27T00:00:00"/>
    <s v="P.E.  PO POSLOVIMA PL.PROM. SA INOS"/>
    <s v="100041150"/>
    <s v="07007965"/>
    <d v="2021-04-2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8"/>
    <s v="421121-Трошкови банкарских услуг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15/2/21-02"/>
    <s v="Batch name"/>
    <s v="RSD"/>
    <s v="880000000000010550"/>
    <s v="Inoprovizija za Okvirnu konvenciju UN o promeni klime i Kjoto protokol za 2021. godinu"/>
    <s v="286-Kupоprоdаја dеvizа"/>
    <n v="825.51"/>
    <d v="2021-02-11T00:00:00"/>
    <s v="P.E.  PO POSLOVIMA PL.PROM. SA INOS"/>
    <s v="100041150"/>
    <s v="07007965"/>
    <d v="2021-02-11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8"/>
    <s v="421121-Трошкови банкарских услуг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416/3/20-02"/>
    <s v="Batch name"/>
    <s v="RSD"/>
    <s v="880000000000010550"/>
    <s v="Inoprovizija za Konvenciju o predelu za 2020. godinu"/>
    <s v="286-Kupоprоdаја dеvizа"/>
    <n v="353.79"/>
    <d v="2021-02-11T00:00:00"/>
    <s v="P.E.  PO POSLOVIMA PL.PROM. SA INOS"/>
    <s v="100041150"/>
    <s v="07007965"/>
    <d v="2021-02-11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7/2021-09"/>
    <s v="Batch name"/>
    <s v="RSD"/>
    <s v="310040010055059632"/>
    <s v="PPP Ugovori 2020 br.: 3"/>
    <s v="240-Zаrаdе i drugа primаnjа zаpоslеnih"/>
    <n v="55000"/>
    <d v="2021-03-09T00:00:00"/>
    <s v="jovana rosul"/>
    <s v=""/>
    <s v="1706992845035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7/2021-09"/>
    <s v="Batch name"/>
    <s v="RSD"/>
    <s v="310040010055059632"/>
    <s v="PPP Ugovori 2021 br.: 5"/>
    <s v="240-Zаrаdе i drugа primаnjа zаpоslеnih"/>
    <n v="55000"/>
    <d v="2021-04-09T00:00:00"/>
    <s v="jovana rosul"/>
    <s v=""/>
    <s v="1706992845035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7/2021-09"/>
    <s v="Batch name"/>
    <s v="RSD"/>
    <s v="310040010055059632"/>
    <s v="PPP Ugovori 2020 br.: 2"/>
    <s v="240-Zаrаdе i drugа primаnjа zаpоslеnih"/>
    <n v="55000"/>
    <d v="2021-02-09T00:00:00"/>
    <s v="jovana rosul"/>
    <s v=""/>
    <s v="1706992845035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7"/>
    <s v="484211-Накнада штете од дивљачи"/>
    <x v="3"/>
    <s v="484000-НАКНАДА ШТЕТЕ ЗА ПОВРЕДЕ ИЛИ ШТЕТУ НАСТАЛУ УСЛЕД ЕЛЕМЕНТАРНИХ НЕПОГОДА ИЛИ ДРУГИХ ПРИРОДНИХ УЗРОКА"/>
    <x v="1"/>
    <s v="0405-Заштита природе и климатске промене"/>
    <x v="1"/>
    <s v="0001-Уређење и унапређење система заштите природе и очувања биодиверзитета"/>
    <s v="01"/>
    <s v="01-Општи приходи и примања буџета"/>
    <s v="560"/>
    <s v="560-Заштита животне средине некласификована на"/>
    <s v="401-00-1291/2020-04"/>
    <s v="Batch name"/>
    <s v="RSD"/>
    <s v="205900102548674897"/>
    <s v="Naknada stete od divljaci"/>
    <s v="260-Prеmiје оsigurаnjа i nаdоknаdа štеtе"/>
    <n v="14200"/>
    <d v="2021-01-22T00:00:00"/>
    <s v="Stefanović Milosav"/>
    <s v="104723331"/>
    <s v="2609968791011"/>
    <d v="2021-01-2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0"/>
    <s v="0404-Управљање заштитом животне средине"/>
    <x v="6"/>
    <s v="0005-Подршка раду Директората за радијациону и нуклеарну сигурност и безбедност Србије"/>
    <s v="01"/>
    <s v="01-Општи приходи и примања буџета"/>
    <s v="560"/>
    <s v="560-Заштита животне средине некласификована на"/>
    <s v="401-00-084/1/2021-02"/>
    <s v="Batch name"/>
    <s v="RSD"/>
    <s v="840000000119166471"/>
    <s v="-"/>
    <s v="227-Subvеnciје"/>
    <n v="16250000"/>
    <d v="2021-02-12T00:00:00"/>
    <s v="DIREKTORAT ZA RADIJACIONU I NUKLEAR"/>
    <s v="106436412"/>
    <s v="17786920"/>
    <d v="2021-02-12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0"/>
    <s v="0404-Управљање заштитом животне средине"/>
    <x v="6"/>
    <s v="0005-Подршка раду Директората за радијациону и нуклеарну сигурност и безбедност Србије"/>
    <s v="01"/>
    <s v="01-Општи приходи и примања буџета"/>
    <s v="560"/>
    <s v="560-Заштита животне средине некласификована на"/>
    <s v="401-00-084/3/2021-02"/>
    <s v="Batch name"/>
    <s v="RSD"/>
    <s v="840000000119166471"/>
    <s v="-"/>
    <s v="227-Subvеnciје"/>
    <n v="16250000"/>
    <d v="2021-04-07T00:00:00"/>
    <s v="DIREKTORAT ZA RADIJACIONU I NUKLEAR"/>
    <s v="106436412"/>
    <s v="17786920"/>
    <d v="2021-04-07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0"/>
    <s v="0404-Управљање заштитом животне средине"/>
    <x v="6"/>
    <s v="0005-Подршка раду Директората за радијациону и нуклеарну сигурност и безбедност Србије"/>
    <s v="01"/>
    <s v="01-Општи приходи и примања буџета"/>
    <s v="560"/>
    <s v="560-Заштита животне средине некласификована на"/>
    <s v="401-00-084/2021-02"/>
    <s v="Batch name"/>
    <s v="RSD"/>
    <s v="840000000119166471"/>
    <s v="-"/>
    <s v="227-Subvеnciје"/>
    <n v="16250000"/>
    <d v="2021-01-28T00:00:00"/>
    <s v="DIREKTORAT ZA RADIJACIONU I NUKLEAR"/>
    <s v="106436412"/>
    <s v="17786920"/>
    <d v="2021-01-28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0"/>
    <s v="0404-Управљање заштитом животне средине"/>
    <x v="6"/>
    <s v="0005-Подршка раду Директората за радијациону и нуклеарну сигурност и безбедност Србије"/>
    <s v="01"/>
    <s v="01-Општи приходи и примања буџета"/>
    <s v="560"/>
    <s v="560-Заштита животне средине некласификована на"/>
    <s v="401-00-084/2/2021-02"/>
    <s v="Batch name"/>
    <s v="RSD"/>
    <s v="840000000119166471"/>
    <s v="-"/>
    <s v="227-Subvеnciје"/>
    <n v="16250000"/>
    <d v="2021-03-17T00:00:00"/>
    <s v="DIREKTORAT ZA RADIJACIONU I NUKLEAR"/>
    <s v="106436412"/>
    <s v="17786920"/>
    <d v="2021-03-17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9"/>
    <s v="421919-Остали непоменути трошкови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521001871"/>
    <s v="Batch name"/>
    <s v="RSD"/>
    <s v="160000000049605294"/>
    <s v="Ulazni racun"/>
    <s v="221-Prоmеt rоbе i uslugа – finаlnа pоtrоšnjа"/>
    <n v="40572.449999999997"/>
    <d v="2021-03-09T00:00:00"/>
    <s v="PRIVREDNO DRU?TVO ZA USLUGE I PROME"/>
    <s v="108043368"/>
    <s v="20921501"/>
    <d v="2021-03-16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9"/>
    <s v="421919-Остали непоменути трошкови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521000806"/>
    <s v="Batch name"/>
    <s v="RSD"/>
    <s v="160000000049605294"/>
    <s v="Ulazni racun"/>
    <s v="221-Prоmеt rоbе i uslugа – finаlnа pоtrоšnjа"/>
    <n v="38719.35"/>
    <d v="2021-03-04T00:00:00"/>
    <s v="PRIVREDNO DRU?TVO ZA USLUGE I PROME"/>
    <s v="108043368"/>
    <s v="20921501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9"/>
    <s v="421919-Остали непоменути трошкови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520013563"/>
    <s v="Batch name"/>
    <s v="RSD"/>
    <s v="160000000049605294"/>
    <s v="Ulazni racun"/>
    <s v="221-Prоmеt rоbе i uslugа – finаlnа pоtrоšnjа"/>
    <n v="47593.35"/>
    <d v="2021-03-04T00:00:00"/>
    <s v="PRIVREDNO DRU?TVO ZA USLUGE I PROME"/>
    <s v="108043368"/>
    <s v="20921501"/>
    <d v="2021-03-11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6/2021-09"/>
    <s v="Batch name"/>
    <s v="RSD"/>
    <s v="200000002186688191"/>
    <s v="PPP Ugovori 2020 br.: 3"/>
    <s v="240-Zаrаdе i drugа primаnjа zаpоslеnih"/>
    <n v="60000"/>
    <d v="2021-03-09T00:00:00"/>
    <s v="DURAC MILICA POSTANSKA STEDIONICA A"/>
    <s v=""/>
    <s v="0801955865076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6/2021-09"/>
    <s v="Batch name"/>
    <s v="RSD"/>
    <s v="200000002186688191"/>
    <s v="PPP Ugovori 2021 br.: 5"/>
    <s v="240-Zаrаdе i drugа primаnjа zаpоslеnih"/>
    <n v="60000"/>
    <d v="2021-04-09T00:00:00"/>
    <s v="DURAC MILICA POSTANSKA STEDIONICA A"/>
    <s v=""/>
    <s v="0801955865076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1/26/2021-09"/>
    <s v="Batch name"/>
    <s v="RSD"/>
    <s v="200000002186688191"/>
    <s v="PPP Ugovori 2020 br.: 2"/>
    <s v="240-Zаrаdе i drugа primаnjа zаpоslеnih"/>
    <n v="60000"/>
    <d v="2021-02-09T00:00:00"/>
    <s v="DURAC MILICA POSTANSKA STEDIONICA A"/>
    <s v=""/>
    <s v="0801955865076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58"/>
    <s v="421121-Трошкови банкарских услуга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118/7/2020-02"/>
    <s v="Batch name"/>
    <s v="RSD"/>
    <s v="908000000002050170"/>
    <s v="potrosnja po visa business karticama"/>
    <s v="290-Drugе trаnsаkciје"/>
    <n v="103.09"/>
    <d v="2021-01-08T00:00:00"/>
    <s v="KOMERCIJALNA BANKA AD BEOGRAD ziro"/>
    <s v="100001931"/>
    <s v="07737068"/>
    <d v="2021-01-08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6"/>
    <s v="414314-Помоћ у случају смрти запосленог или члана уже породице"/>
    <x v="9"/>
    <s v="414000-СОЦИЈАЛНА ДАВАЊА ЗАПОСЛЕНИМА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401-00-69/2/2021-02"/>
    <s v="Batch name"/>
    <s v="RSD"/>
    <s v="265000000031786616"/>
    <s v="Solidarna pomoc Radivojka Lukic"/>
    <s v="249-Оstаli prihоdi fizičkih licа"/>
    <n v="119396"/>
    <d v="2021-02-05T00:00:00"/>
    <s v="RADIVOJKA LUKIĆ"/>
    <s v=""/>
    <s v="2303977778026"/>
    <d v="2021-02-10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3-1/2020-0"/>
    <s v="Batch name"/>
    <s v="RSD"/>
    <s v="165000701146020284"/>
    <s v="PPP Ugovori 2020 br.: 2"/>
    <s v="240-Zаrаdе i drugа primаnjа zаpоslеnih"/>
    <n v="45000"/>
    <d v="2021-02-09T00:00:00"/>
    <s v="SANJA COLIC"/>
    <s v=""/>
    <s v="1006994158955"/>
    <d v="2021-02-09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3-1/2020-0"/>
    <s v="Batch name"/>
    <s v="RSD"/>
    <s v="165000701146020284"/>
    <s v="PPP Ugovori 2020 br.: 3"/>
    <s v="240-Zаrаdе i drugа primаnjа zаpоslеnih"/>
    <n v="45000"/>
    <d v="2021-03-09T00:00:00"/>
    <s v="SANJA COLIC"/>
    <s v=""/>
    <s v="1006994158955"/>
    <d v="2021-03-09T00:00:00"/>
    <s v="Март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3-1/2020-0"/>
    <s v="Batch name"/>
    <s v="RSD"/>
    <s v="165000701146020284"/>
    <s v="PPP Ugovori 2020 br.: 1"/>
    <s v="240-Zаrаdе i drugа primаnjа zаpоslеnih"/>
    <n v="45000"/>
    <d v="2021-01-12T00:00:00"/>
    <s v="SANJA COLIC"/>
    <s v=""/>
    <s v="1006994158955"/>
    <d v="2021-01-12T00:00:00"/>
    <s v="Јан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2"/>
    <s v="423599-Остале стручне услуге"/>
    <x v="4"/>
    <s v="423000-УСЛУГЕ ПО УГОВОРУ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112-01-6/33-1/2020-0"/>
    <s v="Batch name"/>
    <s v="RSD"/>
    <s v="165000701146020284"/>
    <s v="PPP Ugovori 2021 br.: 5"/>
    <s v="240-Zаrаdе i drugа primаnjа zаpоslеnih"/>
    <n v="45000"/>
    <d v="2021-04-09T00:00:00"/>
    <s v="SANJA COLIC"/>
    <s v=""/>
    <s v="1006994158955"/>
    <d v="2021-04-09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27/2020-02"/>
    <s v="Batch name"/>
    <s v="RSD"/>
    <s v="275002051105448072"/>
    <s v="Naknada troskova za sluzbeni put br: 7"/>
    <s v="241-Nеоpоrеzivа primаnjа zаpоslеnih"/>
    <n v="150"/>
    <d v="2021-02-02T00:00:00"/>
    <s v="Ljiljana Stojanović"/>
    <s v=""/>
    <s v="2001964735054"/>
    <d v="2021-02-08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1"/>
    <s v="422111-Трошкови дневница (исхране) на службеном путу"/>
    <x v="6"/>
    <s v="422000-ТРОШКОВИ ПУТОВАЊА"/>
    <x v="0"/>
    <s v="0404-Управљање заштитом животне средине"/>
    <x v="3"/>
    <s v="0003-Инспекција за заштиту животне средине и рибарство"/>
    <s v="01"/>
    <s v="01-Општи приходи и примања буџета"/>
    <s v="560"/>
    <s v="560-Заштита животне средине некласификована на"/>
    <s v="114-02-1/538/2020-02"/>
    <s v="Batch name"/>
    <s v="RSD"/>
    <s v="275002051105448072"/>
    <s v="Naknada troskova za sluzbeni put br: 8"/>
    <s v="241-Nеоpоrеzivа primаnjа zаpоslеnih"/>
    <n v="150"/>
    <d v="2021-02-02T00:00:00"/>
    <s v="Ljiljana Stojanović"/>
    <s v=""/>
    <s v="2001964735054"/>
    <d v="2021-02-08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15"/>
    <s v="423591-Накнаде члановима управних, надзорних одбора и комисија"/>
    <x v="4"/>
    <s v="423000-УСЛУГЕ ПО УГОВОРУ"/>
    <x v="0"/>
    <s v="0404-Управљање заштитом животне средине"/>
    <x v="2"/>
    <s v="0002-Уређење политике заштите животне средине"/>
    <s v="01"/>
    <s v="01-Општи приходи и примања буџета"/>
    <s v="560"/>
    <s v="560-Заштита животне средине некласификована на"/>
    <s v="401-00-509/2021-02"/>
    <s v="Batch name"/>
    <s v="RSD"/>
    <s v="265000000007920542"/>
    <s v="Ugovor o delu br.: 19"/>
    <s v="249-Оstаli prihоdi fizičkih licа"/>
    <n v="16000"/>
    <d v="2021-04-02T00:00:00"/>
    <s v="Бошко Јосимовић"/>
    <s v=""/>
    <s v="1807974710026"/>
    <d v="2021-04-02T00:00:00"/>
    <s v="Април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60"/>
    <s v="421522-Здравствено осигурање запослених"/>
    <x v="8"/>
    <s v="421000-СТАЛНИ ТРОШКОВИ"/>
    <x v="0"/>
    <s v="0404-Управљање заштитом животне средине"/>
    <x v="0"/>
    <s v="0004-Администрација и управљање"/>
    <s v="01"/>
    <s v="01-Општи приходи и примања буџета"/>
    <s v="560"/>
    <s v="560-Заштита животне средине некласификована на"/>
    <s v="D-33/2021"/>
    <s v="Batch name"/>
    <s v="RSD"/>
    <s v="160000000014194959"/>
    <s v="Ulazni racun"/>
    <s v="260-Prеmiје оsigurаnjа i nаdоknаdа štеtе"/>
    <n v="461894.40000000002"/>
    <d v="2021-01-27T00:00:00"/>
    <s v="GENERALI OSIGURANJE SRBIJA A.D.O.-D"/>
    <s v="100001175"/>
    <s v="17198319"/>
    <d v="2021-02-03T00:00:00"/>
    <s v="Фебруар"/>
  </r>
  <r>
    <s v="2021-05-09"/>
    <s v="IZVRSEN"/>
    <m/>
    <s v="-МИНИСТАРСТВО ЗАШТИТЕ ЖИВОТНЕ СРЕДИНЕ"/>
    <m/>
    <s v="-"/>
    <s v="14850"/>
    <s v="14850-МИНИСТАРСТВО ЗАШТИТЕ ЖИВОТНЕ СРЕДИНЕ"/>
    <x v="29"/>
    <s v="451191-Текуће субвенције осталим јавним нефинансијским предузећима и организацијама"/>
    <x v="12"/>
    <s v="451000-СУБВЕНЦИЈЕ ЈАВНИМ НЕФИНАНСИЈСКИМ ПРЕДУЗЕЋИМА И ОРГАНИЗАЦИЈАМА"/>
    <x v="1"/>
    <s v="0405-Заштита природе и климатске промене"/>
    <x v="2"/>
    <s v="0002-Подстицаји за програме управљања заштићеним природним добрима од националног интереса"/>
    <s v="01"/>
    <s v="01-Општи приходи и примања буџета"/>
    <s v="560"/>
    <s v="560-Заштита животне средине некласификована на"/>
    <s v="401-00-414/2021-04"/>
    <s v="Batch name"/>
    <s v="RSD"/>
    <s v="840000001254876324"/>
    <s v="-"/>
    <s v="227-Subvеnciје"/>
    <n v="7358610"/>
    <d v="2021-03-31T00:00:00"/>
    <s v="POKRET GORANA SR.MITR.-SRED.IZ BUD"/>
    <s v="100791674"/>
    <s v="08142122"/>
    <d v="2021-03-31T00:00:00"/>
    <s v="Март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E171" firstHeaderRow="1" firstDataRow="1" firstDataCol="4"/>
  <pivotFields count="33"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axis="axisRow" compact="0" outline="0" showAll="0" insertBlankRow="1" defaultSubtotal="0">
      <items count="61">
        <item x="2"/>
        <item x="19"/>
        <item x="41"/>
        <item x="3"/>
        <item x="4"/>
        <item x="5"/>
        <item x="20"/>
        <item x="0"/>
        <item x="1"/>
        <item x="22"/>
        <item x="26"/>
        <item x="23"/>
        <item x="24"/>
        <item x="25"/>
        <item x="33"/>
        <item x="58"/>
        <item x="14"/>
        <item x="21"/>
        <item x="16"/>
        <item x="54"/>
        <item x="38"/>
        <item x="60"/>
        <item x="43"/>
        <item x="18"/>
        <item x="59"/>
        <item x="11"/>
        <item x="45"/>
        <item x="52"/>
        <item x="48"/>
        <item x="42"/>
        <item x="36"/>
        <item x="51"/>
        <item x="44"/>
        <item x="15"/>
        <item x="12"/>
        <item x="8"/>
        <item x="49"/>
        <item x="56"/>
        <item x="31"/>
        <item x="34"/>
        <item x="9"/>
        <item x="17"/>
        <item x="10"/>
        <item x="6"/>
        <item x="46"/>
        <item x="47"/>
        <item x="35"/>
        <item x="55"/>
        <item x="29"/>
        <item x="13"/>
        <item x="57"/>
        <item x="40"/>
        <item x="27"/>
        <item x="53"/>
        <item x="28"/>
        <item x="50"/>
        <item x="37"/>
        <item x="30"/>
        <item x="7"/>
        <item x="39"/>
        <item x="32"/>
      </items>
    </pivotField>
    <pivotField compact="0" outline="0" showAll="0" insertBlankRow="1" defaultSubtotal="0"/>
    <pivotField axis="axisRow" compact="0" outline="0" showAll="0" insertBlankRow="1" defaultSubtotal="0">
      <items count="19">
        <item x="1"/>
        <item x="0"/>
        <item x="9"/>
        <item x="10"/>
        <item x="16"/>
        <item x="8"/>
        <item x="6"/>
        <item x="4"/>
        <item x="14"/>
        <item x="5"/>
        <item x="2"/>
        <item x="12"/>
        <item x="7"/>
        <item x="18"/>
        <item x="11"/>
        <item x="17"/>
        <item x="13"/>
        <item x="3"/>
        <item x="15"/>
      </items>
    </pivotField>
    <pivotField compact="0" outline="0" showAll="0" insertBlankRow="1" defaultSubtotal="0"/>
    <pivotField axis="axisRow" compact="0" outline="0" showAll="0" insertBlankRow="1" defaultSubtotal="0">
      <items count="3">
        <item x="0"/>
        <item x="1"/>
        <item x="2"/>
      </items>
    </pivotField>
    <pivotField compact="0" outline="0" showAll="0" insertBlankRow="1" defaultSubtotal="0"/>
    <pivotField axis="axisRow" compact="0" outline="0" showAll="0" insertBlankRow="1" defaultSubtotal="0">
      <items count="10">
        <item x="1"/>
        <item x="2"/>
        <item x="3"/>
        <item x="0"/>
        <item x="6"/>
        <item x="4"/>
        <item x="5"/>
        <item x="7"/>
        <item x="8"/>
        <item x="9"/>
      </items>
    </pivotField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dataField="1" compact="0" numFmtId="4" outline="0" showAll="0" insertBlankRow="1" defaultSubtotal="0"/>
    <pivotField compact="0" numFmtId="165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outline="0" showAll="0" insertBlankRow="1" defaultSubtotal="0"/>
    <pivotField compact="0" numFmtId="165" outline="0" showAll="0" insertBlankRow="1" defaultSubtotal="0"/>
    <pivotField compact="0" outline="0" showAll="0" insertBlankRow="1" defaultSubtotal="0"/>
  </pivotFields>
  <rowFields count="4">
    <field x="12"/>
    <field x="14"/>
    <field x="10"/>
    <field x="8"/>
  </rowFields>
  <rowItems count="168">
    <i>
      <x/>
      <x v="1"/>
      <x/>
      <x/>
    </i>
    <i r="3">
      <x v="3"/>
    </i>
    <i r="3">
      <x v="4"/>
    </i>
    <i r="3">
      <x v="5"/>
    </i>
    <i t="blank" r="2">
      <x/>
    </i>
    <i r="2">
      <x v="1"/>
      <x v="7"/>
    </i>
    <i r="3">
      <x v="8"/>
    </i>
    <i t="blank" r="2">
      <x v="1"/>
    </i>
    <i r="2">
      <x v="3"/>
      <x v="13"/>
    </i>
    <i t="blank" r="2">
      <x v="3"/>
    </i>
    <i r="2">
      <x v="4"/>
      <x v="14"/>
    </i>
    <i t="blank" r="2">
      <x v="4"/>
    </i>
    <i r="2">
      <x v="6"/>
      <x v="25"/>
    </i>
    <i t="blank" r="2">
      <x v="6"/>
    </i>
    <i r="2">
      <x v="7"/>
      <x v="27"/>
    </i>
    <i r="3">
      <x v="31"/>
    </i>
    <i r="3">
      <x v="33"/>
    </i>
    <i t="blank" r="2">
      <x v="7"/>
    </i>
    <i r="2">
      <x v="14"/>
      <x v="51"/>
    </i>
    <i r="3">
      <x v="52"/>
    </i>
    <i t="blank" r="2">
      <x v="14"/>
    </i>
    <i r="1">
      <x v="2"/>
      <x/>
      <x/>
    </i>
    <i r="3">
      <x v="1"/>
    </i>
    <i r="3">
      <x v="3"/>
    </i>
    <i r="3">
      <x v="4"/>
    </i>
    <i r="3">
      <x v="5"/>
    </i>
    <i t="blank" r="2">
      <x/>
    </i>
    <i r="2">
      <x v="1"/>
      <x v="7"/>
    </i>
    <i r="3">
      <x v="8"/>
    </i>
    <i t="blank" r="2">
      <x v="1"/>
    </i>
    <i r="2">
      <x v="3"/>
      <x v="13"/>
    </i>
    <i t="blank" r="2">
      <x v="3"/>
    </i>
    <i r="2">
      <x v="6"/>
      <x v="25"/>
    </i>
    <i t="blank" r="2">
      <x v="6"/>
    </i>
    <i r="2">
      <x v="10"/>
      <x v="41"/>
    </i>
    <i t="blank" r="2">
      <x v="10"/>
    </i>
    <i r="1">
      <x v="3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t="blank" r="2">
      <x/>
    </i>
    <i r="2">
      <x v="1"/>
      <x v="7"/>
    </i>
    <i r="3">
      <x v="8"/>
    </i>
    <i t="blank" r="2">
      <x v="1"/>
    </i>
    <i r="2">
      <x v="2"/>
      <x v="9"/>
    </i>
    <i r="3">
      <x v="10"/>
    </i>
    <i r="3">
      <x v="11"/>
    </i>
    <i t="blank" r="2">
      <x v="2"/>
    </i>
    <i r="2">
      <x v="3"/>
      <x v="12"/>
    </i>
    <i r="3">
      <x v="13"/>
    </i>
    <i t="blank" r="2">
      <x v="3"/>
    </i>
    <i r="2">
      <x v="4"/>
      <x v="14"/>
    </i>
    <i t="blank" r="2">
      <x v="4"/>
    </i>
    <i r="2">
      <x v="5"/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3">
      <x v="22"/>
    </i>
    <i r="3">
      <x v="23"/>
    </i>
    <i r="3">
      <x v="24"/>
    </i>
    <i t="blank" r="2">
      <x v="5"/>
    </i>
    <i r="2">
      <x v="7"/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4"/>
    </i>
    <i r="3">
      <x v="35"/>
    </i>
    <i r="3">
      <x v="36"/>
    </i>
    <i t="blank" r="2">
      <x v="7"/>
    </i>
    <i r="2">
      <x v="9"/>
      <x v="39"/>
    </i>
    <i r="3">
      <x v="40"/>
    </i>
    <i t="blank" r="2">
      <x v="9"/>
    </i>
    <i r="2">
      <x v="10"/>
      <x v="42"/>
    </i>
    <i r="3">
      <x v="43"/>
    </i>
    <i r="3">
      <x v="44"/>
    </i>
    <i r="3">
      <x v="45"/>
    </i>
    <i r="3">
      <x v="46"/>
    </i>
    <i r="3">
      <x v="47"/>
    </i>
    <i t="blank" r="2">
      <x v="10"/>
    </i>
    <i r="2">
      <x v="13"/>
      <x v="50"/>
    </i>
    <i t="blank" r="2">
      <x v="13"/>
    </i>
    <i r="2">
      <x v="15"/>
      <x v="55"/>
    </i>
    <i r="3">
      <x v="56"/>
    </i>
    <i t="blank" r="2">
      <x v="15"/>
    </i>
    <i r="2">
      <x v="16"/>
      <x v="57"/>
    </i>
    <i t="blank" r="2">
      <x v="16"/>
    </i>
    <i r="2">
      <x v="18"/>
      <x v="59"/>
    </i>
    <i r="3">
      <x v="60"/>
    </i>
    <i t="blank" r="2">
      <x v="18"/>
    </i>
    <i r="1">
      <x v="4"/>
      <x v="11"/>
      <x v="48"/>
    </i>
    <i t="blank" r="2">
      <x v="11"/>
    </i>
    <i r="1">
      <x v="5"/>
      <x v="12"/>
      <x v="49"/>
    </i>
    <i t="blank" r="2">
      <x v="12"/>
    </i>
    <i r="1">
      <x v="6"/>
      <x v="14"/>
      <x v="51"/>
    </i>
    <i r="3">
      <x v="52"/>
    </i>
    <i t="blank" r="2">
      <x v="14"/>
    </i>
    <i r="1">
      <x v="7"/>
      <x v="14"/>
      <x v="52"/>
    </i>
    <i t="blank" r="2">
      <x v="14"/>
    </i>
    <i>
      <x v="1"/>
      <x/>
      <x/>
      <x/>
    </i>
    <i r="3">
      <x v="1"/>
    </i>
    <i r="3">
      <x v="3"/>
    </i>
    <i r="3">
      <x v="4"/>
    </i>
    <i r="3">
      <x v="5"/>
    </i>
    <i t="blank" r="2">
      <x/>
    </i>
    <i r="2">
      <x v="1"/>
      <x v="7"/>
    </i>
    <i r="3">
      <x v="8"/>
    </i>
    <i t="blank" r="2">
      <x v="1"/>
    </i>
    <i r="2">
      <x v="3"/>
      <x v="13"/>
    </i>
    <i t="blank" r="2">
      <x v="3"/>
    </i>
    <i r="2">
      <x v="8"/>
      <x v="37"/>
    </i>
    <i r="3">
      <x v="38"/>
    </i>
    <i t="blank" r="2">
      <x v="8"/>
    </i>
    <i r="2">
      <x v="17"/>
      <x v="58"/>
    </i>
    <i t="blank" r="2">
      <x v="17"/>
    </i>
    <i r="1">
      <x v="1"/>
      <x v="11"/>
      <x v="48"/>
    </i>
    <i t="blank" r="2">
      <x v="11"/>
    </i>
    <i r="1">
      <x v="2"/>
      <x v="11"/>
      <x v="48"/>
    </i>
    <i t="blank" r="2">
      <x v="11"/>
    </i>
    <i r="1">
      <x v="3"/>
      <x v="14"/>
      <x v="51"/>
    </i>
    <i r="3">
      <x v="52"/>
    </i>
    <i t="blank" r="2">
      <x v="14"/>
    </i>
    <i>
      <x v="2"/>
      <x/>
      <x/>
      <x/>
    </i>
    <i r="3">
      <x v="3"/>
    </i>
    <i r="3">
      <x v="4"/>
    </i>
    <i r="3">
      <x v="5"/>
    </i>
    <i t="blank" r="2">
      <x/>
    </i>
    <i r="2">
      <x v="1"/>
      <x v="7"/>
    </i>
    <i r="3">
      <x v="8"/>
    </i>
    <i t="blank" r="2">
      <x v="1"/>
    </i>
    <i r="2">
      <x v="3"/>
      <x v="13"/>
    </i>
    <i t="blank" r="2">
      <x v="3"/>
    </i>
    <i r="2">
      <x v="4"/>
      <x v="14"/>
    </i>
    <i t="blank" r="2">
      <x v="4"/>
    </i>
    <i r="2">
      <x v="6"/>
      <x v="25"/>
    </i>
    <i t="blank" r="2">
      <x v="6"/>
    </i>
    <i r="2">
      <x v="14"/>
      <x v="53"/>
    </i>
    <i t="blank" r="2">
      <x v="14"/>
    </i>
    <i r="1">
      <x v="1"/>
      <x/>
      <x/>
    </i>
    <i r="3">
      <x v="1"/>
    </i>
    <i r="3">
      <x v="3"/>
    </i>
    <i r="3">
      <x v="4"/>
    </i>
    <i r="3">
      <x v="5"/>
    </i>
    <i t="blank" r="2">
      <x/>
    </i>
    <i r="2">
      <x v="1"/>
      <x v="7"/>
    </i>
    <i r="3">
      <x v="8"/>
    </i>
    <i t="blank" r="2">
      <x v="1"/>
    </i>
    <i r="2">
      <x v="3"/>
      <x v="13"/>
    </i>
    <i t="blank" r="2">
      <x v="3"/>
    </i>
    <i r="1">
      <x v="3"/>
      <x v="14"/>
      <x v="53"/>
    </i>
    <i r="3">
      <x v="54"/>
    </i>
    <i t="blank" r="2">
      <x v="14"/>
    </i>
    <i r="1">
      <x v="4"/>
      <x v="14"/>
      <x v="53"/>
    </i>
    <i r="3">
      <x v="54"/>
    </i>
    <i t="blank" r="2">
      <x v="14"/>
    </i>
    <i r="1">
      <x v="8"/>
      <x v="7"/>
      <x v="34"/>
    </i>
    <i t="blank" r="2">
      <x v="7"/>
    </i>
    <i r="1">
      <x v="9"/>
      <x v="14"/>
      <x v="53"/>
    </i>
    <i t="blank" r="2">
      <x v="14"/>
    </i>
    <i t="grand">
      <x/>
    </i>
  </rowItems>
  <colItems count="1">
    <i/>
  </colItems>
  <dataFields count="1">
    <dataField name="Sum of ИЗНОС СТАВКЕ" fld="26" baseField="0" baseItem="0" numFmtId="4"/>
  </dataFields>
  <formats count="4">
    <format dxfId="3">
      <pivotArea outline="0" collapsedLevelsAreSubtotals="1" fieldPosition="0"/>
    </format>
    <format dxfId="2">
      <pivotArea dataOnly="0" labelOnly="1" outline="0" fieldPosition="0">
        <references count="1">
          <reference field="8" count="0"/>
        </references>
      </pivotArea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04"/>
  <sheetViews>
    <sheetView tabSelected="1" zoomScaleNormal="100" workbookViewId="0">
      <pane xSplit="3" ySplit="5" topLeftCell="D6" activePane="bottomRight" state="frozen"/>
      <selection pane="topRight" activeCell="B1" sqref="B1"/>
      <selection pane="bottomLeft" activeCell="A8" sqref="A8"/>
      <selection pane="bottomRight" activeCell="J12" sqref="J12"/>
    </sheetView>
  </sheetViews>
  <sheetFormatPr defaultColWidth="37" defaultRowHeight="18.75"/>
  <cols>
    <col min="1" max="1" width="8.140625" style="2" hidden="1" customWidth="1"/>
    <col min="2" max="2" width="14.7109375" style="95" hidden="1" customWidth="1"/>
    <col min="3" max="3" width="61" style="10" customWidth="1"/>
    <col min="4" max="4" width="15" style="10" customWidth="1"/>
    <col min="5" max="5" width="18.7109375" style="10" customWidth="1"/>
    <col min="6" max="8" width="21.42578125" style="1" customWidth="1"/>
    <col min="9" max="16384" width="37" style="2"/>
  </cols>
  <sheetData>
    <row r="1" spans="1:9" ht="77.25" customHeight="1" thickBot="1">
      <c r="C1" s="322" t="s">
        <v>234</v>
      </c>
      <c r="D1" s="323"/>
      <c r="E1" s="323"/>
      <c r="F1" s="323"/>
      <c r="G1" s="323"/>
      <c r="H1" s="324"/>
    </row>
    <row r="2" spans="1:9" ht="27.75" customHeight="1">
      <c r="C2" s="326" t="s">
        <v>248</v>
      </c>
      <c r="D2" s="327"/>
      <c r="E2" s="327"/>
      <c r="F2" s="327"/>
      <c r="G2" s="327"/>
      <c r="H2" s="328"/>
    </row>
    <row r="3" spans="1:9" ht="19.5" customHeight="1" thickBot="1">
      <c r="C3" s="169"/>
      <c r="D3" s="170"/>
      <c r="E3" s="170"/>
      <c r="F3" s="170"/>
      <c r="G3" s="170"/>
      <c r="H3" s="171"/>
    </row>
    <row r="4" spans="1:9" ht="31.5" customHeight="1">
      <c r="C4" s="325" t="s">
        <v>209</v>
      </c>
      <c r="D4" s="325" t="s">
        <v>185</v>
      </c>
      <c r="E4" s="345" t="s">
        <v>235</v>
      </c>
      <c r="F4" s="337" t="s">
        <v>236</v>
      </c>
      <c r="G4" s="336" t="s">
        <v>249</v>
      </c>
      <c r="H4" s="325" t="s">
        <v>11</v>
      </c>
    </row>
    <row r="5" spans="1:9" ht="42.75" customHeight="1" thickBot="1">
      <c r="C5" s="325"/>
      <c r="D5" s="325"/>
      <c r="E5" s="346"/>
      <c r="F5" s="337"/>
      <c r="G5" s="336"/>
      <c r="H5" s="325"/>
    </row>
    <row r="6" spans="1:9" ht="66.75" customHeight="1" thickBot="1">
      <c r="C6" s="338" t="s">
        <v>0</v>
      </c>
      <c r="D6" s="339"/>
      <c r="E6" s="339"/>
      <c r="F6" s="339"/>
      <c r="G6" s="339"/>
      <c r="H6" s="340"/>
    </row>
    <row r="7" spans="1:9" ht="30" customHeight="1" thickBot="1">
      <c r="A7" s="98" t="s">
        <v>170</v>
      </c>
      <c r="B7" s="95">
        <v>845740.17999999993</v>
      </c>
      <c r="C7" s="307" t="s">
        <v>86</v>
      </c>
      <c r="D7" s="308"/>
      <c r="E7" s="308"/>
      <c r="F7" s="308"/>
      <c r="G7" s="308"/>
      <c r="H7" s="309"/>
    </row>
    <row r="8" spans="1:9" ht="18" customHeight="1">
      <c r="A8" s="98" t="s">
        <v>171</v>
      </c>
      <c r="B8" s="95">
        <v>592038.56000000006</v>
      </c>
      <c r="C8" s="108" t="s">
        <v>199</v>
      </c>
      <c r="D8" s="111" t="s">
        <v>186</v>
      </c>
      <c r="E8" s="158">
        <v>43728000</v>
      </c>
      <c r="F8" s="109">
        <v>43728000</v>
      </c>
      <c r="G8" s="109">
        <v>22207087.84</v>
      </c>
      <c r="H8" s="110">
        <f>G8/F8</f>
        <v>0.50784595316502013</v>
      </c>
    </row>
    <row r="9" spans="1:9" ht="18.75" customHeight="1">
      <c r="B9" s="95">
        <v>0</v>
      </c>
      <c r="C9" s="106" t="s">
        <v>200</v>
      </c>
      <c r="D9" s="111" t="s">
        <v>186</v>
      </c>
      <c r="E9" s="158">
        <v>7284000</v>
      </c>
      <c r="F9" s="107">
        <v>7284000</v>
      </c>
      <c r="G9" s="107">
        <v>3586444.71</v>
      </c>
      <c r="H9" s="110">
        <f t="shared" ref="H9:H16" si="0">G9/F9</f>
        <v>0.49237296952224052</v>
      </c>
    </row>
    <row r="10" spans="1:9" ht="18.75" customHeight="1">
      <c r="B10" s="95">
        <v>0</v>
      </c>
      <c r="C10" s="106" t="s">
        <v>201</v>
      </c>
      <c r="D10" s="111" t="s">
        <v>186</v>
      </c>
      <c r="E10" s="158">
        <v>2003000</v>
      </c>
      <c r="F10" s="96">
        <v>2003000</v>
      </c>
      <c r="G10" s="96">
        <v>1064564.92</v>
      </c>
      <c r="H10" s="110">
        <f t="shared" si="0"/>
        <v>0.53148523215177235</v>
      </c>
    </row>
    <row r="11" spans="1:9" ht="25.5" customHeight="1">
      <c r="B11" s="95">
        <v>0</v>
      </c>
      <c r="C11" s="106" t="s">
        <v>204</v>
      </c>
      <c r="D11" s="111" t="s">
        <v>186</v>
      </c>
      <c r="E11" s="158">
        <v>560000</v>
      </c>
      <c r="F11" s="107">
        <v>560000</v>
      </c>
      <c r="G11" s="107">
        <v>291251.33</v>
      </c>
      <c r="H11" s="110">
        <f t="shared" si="0"/>
        <v>0.5200916607142857</v>
      </c>
    </row>
    <row r="12" spans="1:9" ht="19.5" customHeight="1">
      <c r="B12" s="95">
        <v>0</v>
      </c>
      <c r="C12" s="106" t="s">
        <v>202</v>
      </c>
      <c r="D12" s="111" t="s">
        <v>186</v>
      </c>
      <c r="E12" s="158">
        <v>2224000</v>
      </c>
      <c r="F12" s="96">
        <v>2224000</v>
      </c>
      <c r="G12" s="96">
        <v>2250</v>
      </c>
      <c r="H12" s="110">
        <f t="shared" si="0"/>
        <v>1.0116906474820144E-3</v>
      </c>
    </row>
    <row r="13" spans="1:9" ht="18" customHeight="1">
      <c r="B13" s="95">
        <v>0</v>
      </c>
      <c r="C13" s="106" t="s">
        <v>203</v>
      </c>
      <c r="D13" s="111" t="s">
        <v>186</v>
      </c>
      <c r="E13" s="158">
        <v>21360000</v>
      </c>
      <c r="F13" s="96">
        <v>12360000</v>
      </c>
      <c r="G13" s="96">
        <v>1987114.72</v>
      </c>
      <c r="H13" s="110">
        <f t="shared" si="0"/>
        <v>0.16076979935275082</v>
      </c>
    </row>
    <row r="14" spans="1:9" ht="21" customHeight="1">
      <c r="B14" s="95">
        <v>0</v>
      </c>
      <c r="C14" s="106" t="s">
        <v>205</v>
      </c>
      <c r="D14" s="111" t="s">
        <v>186</v>
      </c>
      <c r="E14" s="158">
        <v>31000000</v>
      </c>
      <c r="F14" s="96">
        <v>27000000</v>
      </c>
      <c r="G14" s="96">
        <v>11217088.699999999</v>
      </c>
      <c r="H14" s="110">
        <f t="shared" si="0"/>
        <v>0.41544772962962961</v>
      </c>
    </row>
    <row r="15" spans="1:9" ht="21" customHeight="1" thickBot="1">
      <c r="B15" s="95">
        <v>0</v>
      </c>
      <c r="C15" s="183" t="s">
        <v>206</v>
      </c>
      <c r="D15" s="188" t="s">
        <v>186</v>
      </c>
      <c r="E15" s="215">
        <v>200000</v>
      </c>
      <c r="F15" s="185">
        <v>200000</v>
      </c>
      <c r="G15" s="185">
        <v>0</v>
      </c>
      <c r="H15" s="199">
        <f t="shared" si="0"/>
        <v>0</v>
      </c>
      <c r="I15"/>
    </row>
    <row r="16" spans="1:9" ht="15.75" thickBot="1">
      <c r="A16" s="98" t="s">
        <v>104</v>
      </c>
      <c r="B16" s="95">
        <v>31950538.949999999</v>
      </c>
      <c r="C16" s="114" t="s">
        <v>1</v>
      </c>
      <c r="D16" s="119"/>
      <c r="E16" s="116">
        <f>SUM(E8:E15)</f>
        <v>108359000</v>
      </c>
      <c r="F16" s="116">
        <f>F15+F14+F13+F12+F11+F10+F9+F8</f>
        <v>95359000</v>
      </c>
      <c r="G16" s="116">
        <f>SUM(G8:G15)</f>
        <v>40355802.219999999</v>
      </c>
      <c r="H16" s="221">
        <f t="shared" si="0"/>
        <v>0.42319867259514043</v>
      </c>
    </row>
    <row r="17" spans="1:8" ht="29.25" customHeight="1" thickBot="1">
      <c r="A17" s="98" t="s">
        <v>177</v>
      </c>
      <c r="B17" s="95">
        <v>408167.29</v>
      </c>
      <c r="C17" s="314" t="s">
        <v>184</v>
      </c>
      <c r="D17" s="315"/>
      <c r="E17" s="315"/>
      <c r="F17" s="315"/>
      <c r="G17" s="315"/>
      <c r="H17" s="341"/>
    </row>
    <row r="18" spans="1:8" ht="21.75" customHeight="1">
      <c r="A18" s="98" t="s">
        <v>170</v>
      </c>
      <c r="B18" s="95">
        <v>2598899.52</v>
      </c>
      <c r="C18" s="108" t="s">
        <v>199</v>
      </c>
      <c r="D18" s="196" t="s">
        <v>186</v>
      </c>
      <c r="E18" s="214">
        <v>118368000</v>
      </c>
      <c r="F18" s="109">
        <v>118368000</v>
      </c>
      <c r="G18" s="109">
        <v>58769448.380000003</v>
      </c>
      <c r="H18" s="124">
        <f>G18/F18</f>
        <v>0.49649777287780483</v>
      </c>
    </row>
    <row r="19" spans="1:8" ht="17.25" customHeight="1">
      <c r="A19" s="98" t="s">
        <v>172</v>
      </c>
      <c r="B19" s="95">
        <v>2730280.7800000003</v>
      </c>
      <c r="C19" s="106" t="s">
        <v>200</v>
      </c>
      <c r="D19" s="196" t="s">
        <v>186</v>
      </c>
      <c r="E19" s="214">
        <v>19704000</v>
      </c>
      <c r="F19" s="197">
        <v>19704000</v>
      </c>
      <c r="G19" s="96">
        <v>9491266.5199999996</v>
      </c>
      <c r="H19" s="124">
        <f t="shared" ref="H19:H25" si="1">G19/F19</f>
        <v>0.48169237312220864</v>
      </c>
    </row>
    <row r="20" spans="1:8" ht="18" customHeight="1">
      <c r="B20" s="95">
        <v>0</v>
      </c>
      <c r="C20" s="106" t="s">
        <v>208</v>
      </c>
      <c r="D20" s="196" t="s">
        <v>186</v>
      </c>
      <c r="E20" s="214">
        <v>3302000</v>
      </c>
      <c r="F20" s="197">
        <v>3302000</v>
      </c>
      <c r="G20" s="96">
        <v>1697605.31</v>
      </c>
      <c r="H20" s="124">
        <f t="shared" si="1"/>
        <v>0.51411426711084196</v>
      </c>
    </row>
    <row r="21" spans="1:8" ht="18" customHeight="1">
      <c r="B21" s="95">
        <v>0</v>
      </c>
      <c r="C21" s="106" t="s">
        <v>204</v>
      </c>
      <c r="D21" s="196" t="s">
        <v>186</v>
      </c>
      <c r="E21" s="214">
        <v>330000</v>
      </c>
      <c r="F21" s="197">
        <v>330000</v>
      </c>
      <c r="G21" s="96">
        <v>0</v>
      </c>
      <c r="H21" s="124">
        <f t="shared" si="1"/>
        <v>0</v>
      </c>
    </row>
    <row r="22" spans="1:8" ht="19.5" customHeight="1">
      <c r="B22" s="95">
        <v>0</v>
      </c>
      <c r="C22" s="106" t="s">
        <v>202</v>
      </c>
      <c r="D22" s="196" t="s">
        <v>186</v>
      </c>
      <c r="E22" s="214">
        <v>4200000</v>
      </c>
      <c r="F22" s="96">
        <v>4200000</v>
      </c>
      <c r="G22" s="96">
        <v>53772.4</v>
      </c>
      <c r="H22" s="124">
        <f t="shared" si="1"/>
        <v>1.2802952380952382E-2</v>
      </c>
    </row>
    <row r="23" spans="1:8" ht="18.75" customHeight="1">
      <c r="B23" s="95">
        <v>0</v>
      </c>
      <c r="C23" s="106" t="s">
        <v>203</v>
      </c>
      <c r="D23" s="196" t="s">
        <v>186</v>
      </c>
      <c r="E23" s="214">
        <v>4335000</v>
      </c>
      <c r="F23" s="197">
        <v>335000</v>
      </c>
      <c r="G23" s="96">
        <v>23880</v>
      </c>
      <c r="H23" s="124">
        <f t="shared" si="1"/>
        <v>7.1283582089552239E-2</v>
      </c>
    </row>
    <row r="24" spans="1:8" ht="18.75" customHeight="1">
      <c r="B24" s="95">
        <v>0</v>
      </c>
      <c r="C24" s="106" t="s">
        <v>233</v>
      </c>
      <c r="D24" s="196" t="s">
        <v>186</v>
      </c>
      <c r="E24" s="214">
        <v>3000000</v>
      </c>
      <c r="F24" s="197">
        <v>3000000</v>
      </c>
      <c r="G24" s="118">
        <v>687000</v>
      </c>
      <c r="H24" s="124">
        <f t="shared" si="1"/>
        <v>0.22900000000000001</v>
      </c>
    </row>
    <row r="25" spans="1:8" ht="21" customHeight="1" thickBot="1">
      <c r="B25" s="95">
        <v>0</v>
      </c>
      <c r="C25" s="106" t="s">
        <v>206</v>
      </c>
      <c r="D25" s="196" t="s">
        <v>186</v>
      </c>
      <c r="E25" s="214">
        <v>4900000</v>
      </c>
      <c r="F25" s="107">
        <v>4900000</v>
      </c>
      <c r="G25" s="107">
        <v>0</v>
      </c>
      <c r="H25" s="124">
        <f t="shared" si="1"/>
        <v>0</v>
      </c>
    </row>
    <row r="26" spans="1:8" ht="15.75" thickBot="1">
      <c r="A26" s="98" t="s">
        <v>104</v>
      </c>
      <c r="B26" s="95">
        <v>29235372.890000001</v>
      </c>
      <c r="C26" s="114" t="s">
        <v>2</v>
      </c>
      <c r="D26" s="113"/>
      <c r="E26" s="205">
        <f>SUM(E18:E25)</f>
        <v>158139000</v>
      </c>
      <c r="F26" s="116">
        <f>F25+F24+F23+F22+F21+F20+F19+F18</f>
        <v>154139000</v>
      </c>
      <c r="G26" s="116">
        <f>G25+G24+G23+G22+G21+G20+G19+G18</f>
        <v>70722972.609999999</v>
      </c>
      <c r="H26" s="117">
        <f>G26/F26</f>
        <v>0.45882594677531319</v>
      </c>
    </row>
    <row r="27" spans="1:8" ht="31.5" customHeight="1" thickBot="1">
      <c r="A27" s="98" t="s">
        <v>177</v>
      </c>
      <c r="B27" s="95">
        <v>185353.23</v>
      </c>
      <c r="C27" s="307" t="s">
        <v>85</v>
      </c>
      <c r="D27" s="308"/>
      <c r="E27" s="308"/>
      <c r="F27" s="308"/>
      <c r="G27" s="308"/>
      <c r="H27" s="309"/>
    </row>
    <row r="28" spans="1:8" ht="18" customHeight="1">
      <c r="A28" s="98" t="s">
        <v>179</v>
      </c>
      <c r="B28" s="95">
        <v>8964.42</v>
      </c>
      <c r="C28" s="108" t="s">
        <v>199</v>
      </c>
      <c r="D28" s="111" t="s">
        <v>186</v>
      </c>
      <c r="E28" s="158">
        <v>116508000</v>
      </c>
      <c r="F28" s="109">
        <v>116508000</v>
      </c>
      <c r="G28" s="109">
        <v>60161821.18</v>
      </c>
      <c r="H28" s="124">
        <f>G28/F28</f>
        <v>0.51637502300271221</v>
      </c>
    </row>
    <row r="29" spans="1:8" ht="18" customHeight="1">
      <c r="A29" s="98" t="s">
        <v>171</v>
      </c>
      <c r="B29" s="95">
        <v>1123786.33</v>
      </c>
      <c r="C29" s="106" t="s">
        <v>200</v>
      </c>
      <c r="D29" s="111" t="s">
        <v>186</v>
      </c>
      <c r="E29" s="158">
        <v>19056000</v>
      </c>
      <c r="F29" s="96">
        <v>19056000</v>
      </c>
      <c r="G29" s="96">
        <v>9416744.0500000007</v>
      </c>
      <c r="H29" s="124">
        <f t="shared" ref="H29:H46" si="2">G29/F29</f>
        <v>0.49416163150713688</v>
      </c>
    </row>
    <row r="30" spans="1:8" ht="18.75" customHeight="1">
      <c r="A30" t="s">
        <v>168</v>
      </c>
      <c r="B30" s="95">
        <v>1830270.5300000003</v>
      </c>
      <c r="C30" s="106" t="s">
        <v>210</v>
      </c>
      <c r="D30" s="111" t="s">
        <v>186</v>
      </c>
      <c r="E30" s="158">
        <v>1800000</v>
      </c>
      <c r="F30" s="107">
        <v>1800000</v>
      </c>
      <c r="G30" s="107">
        <v>0</v>
      </c>
      <c r="H30" s="124">
        <f t="shared" si="2"/>
        <v>0</v>
      </c>
    </row>
    <row r="31" spans="1:8" ht="18" customHeight="1">
      <c r="B31" s="95">
        <v>0</v>
      </c>
      <c r="C31" s="106" t="s">
        <v>211</v>
      </c>
      <c r="D31" s="111" t="s">
        <v>186</v>
      </c>
      <c r="E31" s="158">
        <v>4950000</v>
      </c>
      <c r="F31" s="96">
        <v>4950000</v>
      </c>
      <c r="G31" s="96">
        <v>1885205.78</v>
      </c>
      <c r="H31" s="124">
        <f t="shared" si="2"/>
        <v>0.38084965252525255</v>
      </c>
    </row>
    <row r="32" spans="1:8" ht="18" customHeight="1">
      <c r="B32" s="95">
        <v>0</v>
      </c>
      <c r="C32" s="106" t="s">
        <v>208</v>
      </c>
      <c r="D32" s="111" t="s">
        <v>186</v>
      </c>
      <c r="E32" s="158">
        <v>6617000</v>
      </c>
      <c r="F32" s="96">
        <v>6617000</v>
      </c>
      <c r="G32" s="96">
        <v>3351252.34</v>
      </c>
      <c r="H32" s="124">
        <f t="shared" si="2"/>
        <v>0.50646098534078887</v>
      </c>
    </row>
    <row r="33" spans="1:8" ht="18" customHeight="1">
      <c r="B33" s="95">
        <v>0</v>
      </c>
      <c r="C33" s="106" t="s">
        <v>204</v>
      </c>
      <c r="D33" s="111" t="s">
        <v>186</v>
      </c>
      <c r="E33" s="158">
        <v>868000</v>
      </c>
      <c r="F33" s="96">
        <v>868000</v>
      </c>
      <c r="G33" s="96">
        <v>663002.21</v>
      </c>
      <c r="H33" s="124">
        <f t="shared" si="2"/>
        <v>0.76382743087557603</v>
      </c>
    </row>
    <row r="34" spans="1:8" ht="18" customHeight="1">
      <c r="A34"/>
      <c r="B34" s="95">
        <v>0</v>
      </c>
      <c r="C34" s="106" t="s">
        <v>212</v>
      </c>
      <c r="D34" s="111" t="s">
        <v>186</v>
      </c>
      <c r="E34" s="158">
        <v>33520000</v>
      </c>
      <c r="F34" s="96">
        <v>33520000</v>
      </c>
      <c r="G34" s="96">
        <v>8856144.9800000004</v>
      </c>
      <c r="H34" s="124">
        <f t="shared" si="2"/>
        <v>0.26420480250596662</v>
      </c>
    </row>
    <row r="35" spans="1:8" ht="18" customHeight="1">
      <c r="B35" s="95">
        <v>0</v>
      </c>
      <c r="C35" s="106" t="s">
        <v>202</v>
      </c>
      <c r="D35" s="111" t="s">
        <v>186</v>
      </c>
      <c r="E35" s="158">
        <v>6200000</v>
      </c>
      <c r="F35" s="96">
        <v>6200000</v>
      </c>
      <c r="G35" s="96">
        <v>617128.32999999996</v>
      </c>
      <c r="H35" s="124">
        <f t="shared" si="2"/>
        <v>9.9536827419354837E-2</v>
      </c>
    </row>
    <row r="36" spans="1:8" s="99" customFormat="1" ht="18" customHeight="1">
      <c r="A36" s="100"/>
      <c r="B36" s="101">
        <v>0</v>
      </c>
      <c r="C36" s="106" t="s">
        <v>203</v>
      </c>
      <c r="D36" s="111" t="s">
        <v>186</v>
      </c>
      <c r="E36" s="158">
        <v>138959000</v>
      </c>
      <c r="F36" s="96">
        <v>138959000</v>
      </c>
      <c r="G36" s="96">
        <v>54640394.409999996</v>
      </c>
      <c r="H36" s="124">
        <f t="shared" si="2"/>
        <v>0.39321234615965855</v>
      </c>
    </row>
    <row r="37" spans="1:8" ht="18" customHeight="1">
      <c r="B37" s="95">
        <v>0</v>
      </c>
      <c r="C37" s="106" t="s">
        <v>213</v>
      </c>
      <c r="D37" s="111" t="s">
        <v>186</v>
      </c>
      <c r="E37" s="158">
        <v>8500000</v>
      </c>
      <c r="F37" s="96">
        <v>8500000</v>
      </c>
      <c r="G37" s="96">
        <v>0</v>
      </c>
      <c r="H37" s="124">
        <f t="shared" si="2"/>
        <v>0</v>
      </c>
    </row>
    <row r="38" spans="1:8" ht="18" customHeight="1">
      <c r="B38" s="95">
        <v>0</v>
      </c>
      <c r="C38" s="106" t="s">
        <v>214</v>
      </c>
      <c r="D38" s="111" t="s">
        <v>186</v>
      </c>
      <c r="E38" s="158">
        <v>8131000</v>
      </c>
      <c r="F38" s="96">
        <v>8131000</v>
      </c>
      <c r="G38" s="96">
        <v>568482</v>
      </c>
      <c r="H38" s="124">
        <f t="shared" si="2"/>
        <v>6.9915385561431564E-2</v>
      </c>
    </row>
    <row r="39" spans="1:8" ht="18" customHeight="1">
      <c r="B39" s="95">
        <v>0</v>
      </c>
      <c r="C39" s="106" t="s">
        <v>206</v>
      </c>
      <c r="D39" s="111" t="s">
        <v>186</v>
      </c>
      <c r="E39" s="158">
        <v>47465000</v>
      </c>
      <c r="F39" s="96">
        <v>47465000</v>
      </c>
      <c r="G39" s="96">
        <v>9229115.5800000001</v>
      </c>
      <c r="H39" s="124">
        <f t="shared" si="2"/>
        <v>0.19444044200990204</v>
      </c>
    </row>
    <row r="40" spans="1:8" ht="24.75" customHeight="1">
      <c r="B40" s="95">
        <v>0</v>
      </c>
      <c r="C40" s="106" t="s">
        <v>239</v>
      </c>
      <c r="D40" s="111" t="s">
        <v>186</v>
      </c>
      <c r="E40" s="158">
        <v>19200000</v>
      </c>
      <c r="F40" s="96">
        <v>19200000</v>
      </c>
      <c r="G40" s="96">
        <v>4677566.8</v>
      </c>
      <c r="H40" s="124">
        <f t="shared" si="2"/>
        <v>0.24362327083333332</v>
      </c>
    </row>
    <row r="41" spans="1:8" ht="18" customHeight="1">
      <c r="B41" s="95">
        <v>0</v>
      </c>
      <c r="C41" s="106" t="s">
        <v>215</v>
      </c>
      <c r="D41" s="111" t="s">
        <v>186</v>
      </c>
      <c r="E41" s="158">
        <v>3033000</v>
      </c>
      <c r="F41" s="96">
        <v>3033000</v>
      </c>
      <c r="G41" s="96">
        <v>77207</v>
      </c>
      <c r="H41" s="124">
        <f t="shared" si="2"/>
        <v>2.5455654467523903E-2</v>
      </c>
    </row>
    <row r="42" spans="1:8" ht="18" customHeight="1">
      <c r="B42" s="95">
        <v>0</v>
      </c>
      <c r="C42" s="106" t="s">
        <v>216</v>
      </c>
      <c r="D42" s="111" t="s">
        <v>186</v>
      </c>
      <c r="E42" s="158">
        <v>50000000</v>
      </c>
      <c r="F42" s="96">
        <v>96563000</v>
      </c>
      <c r="G42" s="96">
        <v>95935125.310000002</v>
      </c>
      <c r="H42" s="124">
        <f t="shared" si="2"/>
        <v>0.99349777150668483</v>
      </c>
    </row>
    <row r="43" spans="1:8" ht="26.25" customHeight="1">
      <c r="C43" s="106" t="s">
        <v>217</v>
      </c>
      <c r="D43" s="111" t="s">
        <v>186</v>
      </c>
      <c r="E43" s="158">
        <v>300000</v>
      </c>
      <c r="F43" s="96">
        <v>300000</v>
      </c>
      <c r="G43" s="96">
        <v>49238.8</v>
      </c>
      <c r="H43" s="124">
        <f t="shared" si="2"/>
        <v>0.16412933333333335</v>
      </c>
    </row>
    <row r="44" spans="1:8" ht="18" customHeight="1">
      <c r="B44" s="95">
        <v>0</v>
      </c>
      <c r="C44" s="106" t="s">
        <v>218</v>
      </c>
      <c r="D44" s="111" t="s">
        <v>186</v>
      </c>
      <c r="E44" s="158">
        <v>53612000</v>
      </c>
      <c r="F44" s="96">
        <v>34512000</v>
      </c>
      <c r="G44" s="96">
        <v>10291118.4</v>
      </c>
      <c r="H44" s="124">
        <f t="shared" si="2"/>
        <v>0.29818956884561892</v>
      </c>
    </row>
    <row r="45" spans="1:8" ht="18" customHeight="1" thickBot="1">
      <c r="B45" s="95">
        <v>0</v>
      </c>
      <c r="C45" s="106" t="s">
        <v>219</v>
      </c>
      <c r="D45" s="111" t="s">
        <v>186</v>
      </c>
      <c r="E45" s="158">
        <v>153850000</v>
      </c>
      <c r="F45" s="96">
        <v>153850000</v>
      </c>
      <c r="G45" s="96">
        <v>0</v>
      </c>
      <c r="H45" s="124">
        <f t="shared" si="2"/>
        <v>0</v>
      </c>
    </row>
    <row r="46" spans="1:8" ht="18" customHeight="1" thickBot="1">
      <c r="C46" s="114" t="s">
        <v>2</v>
      </c>
      <c r="D46" s="112"/>
      <c r="E46" s="116">
        <f>SUM(E28:E45)</f>
        <v>672569000</v>
      </c>
      <c r="F46" s="116">
        <f>F45+F44+F42+F41+F40+F39+F38+F37+F36+F35+F34+F33+F32+F31+F30+F29+F28+F43</f>
        <v>700032000</v>
      </c>
      <c r="G46" s="116">
        <f>G45+G44+G42+G41+G40+G39+G38+G37+G36+G35+G34+G33+G32+G31+G30+G29+G28+G43</f>
        <v>260419547.17000005</v>
      </c>
      <c r="H46" s="200">
        <f t="shared" si="2"/>
        <v>0.37201091831516281</v>
      </c>
    </row>
    <row r="47" spans="1:8" ht="30" customHeight="1" thickBot="1">
      <c r="C47" s="307" t="s">
        <v>188</v>
      </c>
      <c r="D47" s="308"/>
      <c r="E47" s="308"/>
      <c r="F47" s="308"/>
      <c r="G47" s="308"/>
      <c r="H47" s="309"/>
    </row>
    <row r="48" spans="1:8" ht="40.5" customHeight="1" thickBot="1">
      <c r="C48" s="126" t="s">
        <v>220</v>
      </c>
      <c r="D48" s="111" t="s">
        <v>186</v>
      </c>
      <c r="E48" s="120">
        <v>195000000</v>
      </c>
      <c r="F48" s="120">
        <v>195000000</v>
      </c>
      <c r="G48" s="120">
        <v>97500000</v>
      </c>
      <c r="H48" s="121">
        <f>G48/F48</f>
        <v>0.5</v>
      </c>
    </row>
    <row r="49" spans="3:8" ht="18.75" customHeight="1" thickBot="1">
      <c r="C49" s="114" t="s">
        <v>2</v>
      </c>
      <c r="D49" s="105"/>
      <c r="E49" s="206">
        <f>E48</f>
        <v>195000000</v>
      </c>
      <c r="F49" s="116">
        <f>F48</f>
        <v>195000000</v>
      </c>
      <c r="G49" s="116">
        <f>G48</f>
        <v>97500000</v>
      </c>
      <c r="H49" s="117">
        <f>G49/F49</f>
        <v>0.5</v>
      </c>
    </row>
    <row r="50" spans="3:8" ht="39.75" customHeight="1" thickBot="1">
      <c r="C50" s="333" t="s">
        <v>74</v>
      </c>
      <c r="D50" s="334"/>
      <c r="E50" s="334"/>
      <c r="F50" s="334"/>
      <c r="G50" s="334"/>
      <c r="H50" s="335"/>
    </row>
    <row r="51" spans="3:8" ht="22.5" customHeight="1" thickBot="1">
      <c r="C51" s="126" t="s">
        <v>205</v>
      </c>
      <c r="D51" s="111" t="s">
        <v>186</v>
      </c>
      <c r="E51" s="120">
        <v>20000000</v>
      </c>
      <c r="F51" s="120">
        <v>0</v>
      </c>
      <c r="G51" s="120">
        <v>0</v>
      </c>
      <c r="H51" s="121"/>
    </row>
    <row r="52" spans="3:8" ht="19.5" thickBot="1">
      <c r="C52" s="125" t="s">
        <v>2</v>
      </c>
      <c r="D52" s="102"/>
      <c r="E52" s="122">
        <f>E51</f>
        <v>20000000</v>
      </c>
      <c r="F52" s="122">
        <f>F51</f>
        <v>0</v>
      </c>
      <c r="G52" s="122">
        <f>G51</f>
        <v>0</v>
      </c>
      <c r="H52" s="123"/>
    </row>
    <row r="53" spans="3:8" ht="32.25" customHeight="1" thickBot="1">
      <c r="C53" s="307" t="s">
        <v>75</v>
      </c>
      <c r="D53" s="308"/>
      <c r="E53" s="308"/>
      <c r="F53" s="308"/>
      <c r="G53" s="308"/>
      <c r="H53" s="309"/>
    </row>
    <row r="54" spans="3:8" ht="24.75" customHeight="1" thickBot="1">
      <c r="C54" s="126" t="s">
        <v>221</v>
      </c>
      <c r="D54" s="111" t="s">
        <v>186</v>
      </c>
      <c r="E54" s="215">
        <v>150000000</v>
      </c>
      <c r="F54" s="215">
        <v>150000000</v>
      </c>
      <c r="G54" s="120">
        <v>94553616.900000006</v>
      </c>
      <c r="H54" s="121">
        <f>G54/F54</f>
        <v>0.63035744599999999</v>
      </c>
    </row>
    <row r="55" spans="3:8" ht="15.75" thickBot="1">
      <c r="C55" s="114" t="s">
        <v>2</v>
      </c>
      <c r="D55" s="113"/>
      <c r="E55" s="206">
        <f>E54</f>
        <v>150000000</v>
      </c>
      <c r="F55" s="116">
        <f>F54</f>
        <v>150000000</v>
      </c>
      <c r="G55" s="116">
        <f>G54</f>
        <v>94553616.900000006</v>
      </c>
      <c r="H55" s="117">
        <f>G55/F55</f>
        <v>0.63035744599999999</v>
      </c>
    </row>
    <row r="56" spans="3:8" ht="38.25" customHeight="1" thickBot="1">
      <c r="C56" s="351" t="s">
        <v>251</v>
      </c>
      <c r="D56" s="352"/>
      <c r="E56" s="352"/>
      <c r="F56" s="352"/>
      <c r="G56" s="352"/>
      <c r="H56" s="353"/>
    </row>
    <row r="57" spans="3:8" ht="20.25" customHeight="1" thickBot="1">
      <c r="C57" s="126" t="s">
        <v>222</v>
      </c>
      <c r="D57" s="111" t="s">
        <v>186</v>
      </c>
      <c r="E57" s="120">
        <v>150000000</v>
      </c>
      <c r="F57" s="120">
        <v>150000000</v>
      </c>
      <c r="G57" s="120">
        <v>149118555.5</v>
      </c>
      <c r="H57" s="121">
        <f>G57/F57</f>
        <v>0.99412370333333333</v>
      </c>
    </row>
    <row r="58" spans="3:8" ht="15.75" customHeight="1" thickBot="1">
      <c r="C58" s="114" t="s">
        <v>2</v>
      </c>
      <c r="D58" s="115"/>
      <c r="E58" s="206">
        <f>E57</f>
        <v>150000000</v>
      </c>
      <c r="F58" s="116">
        <f>F57</f>
        <v>150000000</v>
      </c>
      <c r="G58" s="116">
        <f>G57</f>
        <v>149118555.5</v>
      </c>
      <c r="H58" s="250">
        <f>G58/F58</f>
        <v>0.99412370333333333</v>
      </c>
    </row>
    <row r="59" spans="3:8" ht="30" customHeight="1" thickBot="1">
      <c r="C59" s="307" t="s">
        <v>237</v>
      </c>
      <c r="D59" s="308"/>
      <c r="E59" s="308"/>
      <c r="F59" s="308"/>
      <c r="G59" s="308"/>
      <c r="H59" s="309"/>
    </row>
    <row r="60" spans="3:8" ht="20.25" customHeight="1" thickBot="1">
      <c r="C60" s="126" t="s">
        <v>222</v>
      </c>
      <c r="D60" s="111" t="s">
        <v>186</v>
      </c>
      <c r="E60" s="120">
        <v>200000000</v>
      </c>
      <c r="F60" s="120">
        <v>200000000</v>
      </c>
      <c r="G60" s="120">
        <v>200000000</v>
      </c>
      <c r="H60" s="121">
        <f>G60/F60</f>
        <v>1</v>
      </c>
    </row>
    <row r="61" spans="3:8" ht="19.5" thickBot="1">
      <c r="C61" s="114" t="s">
        <v>2</v>
      </c>
      <c r="D61" s="105"/>
      <c r="E61" s="206">
        <f>E60</f>
        <v>200000000</v>
      </c>
      <c r="F61" s="116">
        <f>F60</f>
        <v>200000000</v>
      </c>
      <c r="G61" s="116">
        <f>G60</f>
        <v>200000000</v>
      </c>
      <c r="H61" s="117">
        <f>G61/F61</f>
        <v>1</v>
      </c>
    </row>
    <row r="62" spans="3:8" ht="63" customHeight="1" thickBot="1">
      <c r="C62" s="172" t="s">
        <v>4</v>
      </c>
      <c r="D62" s="172"/>
      <c r="E62" s="173">
        <f>E61+E58+E55+E52+E49+E46+E26+E16</f>
        <v>1654067000</v>
      </c>
      <c r="F62" s="173">
        <f>F61+F58+F55+F52+F49+F46+F26+F16</f>
        <v>1644530000</v>
      </c>
      <c r="G62" s="173">
        <f>G61+G58+G55+G52+G49+G46+G26+G16</f>
        <v>912670494.4000001</v>
      </c>
      <c r="H62" s="174">
        <f>G62/F62</f>
        <v>0.55497345405678222</v>
      </c>
    </row>
    <row r="63" spans="3:8" ht="66.75" customHeight="1" thickBot="1">
      <c r="C63" s="338" t="s">
        <v>196</v>
      </c>
      <c r="D63" s="339"/>
      <c r="E63" s="339"/>
      <c r="F63" s="339"/>
      <c r="G63" s="339"/>
      <c r="H63" s="340"/>
    </row>
    <row r="64" spans="3:8" ht="30.75" customHeight="1" thickBot="1">
      <c r="C64" s="342" t="s">
        <v>189</v>
      </c>
      <c r="D64" s="343"/>
      <c r="E64" s="343"/>
      <c r="F64" s="343"/>
      <c r="G64" s="343"/>
      <c r="H64" s="344"/>
    </row>
    <row r="65" spans="3:8" ht="21.75" customHeight="1">
      <c r="C65" s="137" t="s">
        <v>199</v>
      </c>
      <c r="D65" s="149" t="s">
        <v>186</v>
      </c>
      <c r="E65" s="210">
        <v>43836000</v>
      </c>
      <c r="F65" s="138">
        <v>43836000</v>
      </c>
      <c r="G65" s="139">
        <v>20458603.23</v>
      </c>
      <c r="H65" s="140">
        <f>G65/F65</f>
        <v>0.46670780249110322</v>
      </c>
    </row>
    <row r="66" spans="3:8" ht="18.75" customHeight="1">
      <c r="C66" s="128" t="s">
        <v>200</v>
      </c>
      <c r="D66" s="149" t="s">
        <v>186</v>
      </c>
      <c r="E66" s="210">
        <v>7296000</v>
      </c>
      <c r="F66" s="131">
        <v>7296000</v>
      </c>
      <c r="G66" s="132">
        <v>3304064.51</v>
      </c>
      <c r="H66" s="140">
        <f t="shared" ref="H66:H75" si="3">G66/F66</f>
        <v>0.45285971902412275</v>
      </c>
    </row>
    <row r="67" spans="3:8" ht="20.25" customHeight="1">
      <c r="C67" s="128" t="s">
        <v>223</v>
      </c>
      <c r="D67" s="149" t="s">
        <v>186</v>
      </c>
      <c r="E67" s="210">
        <v>1457000</v>
      </c>
      <c r="F67" s="131">
        <v>1457000</v>
      </c>
      <c r="G67" s="132">
        <v>738650.79</v>
      </c>
      <c r="H67" s="140">
        <f t="shared" si="3"/>
        <v>0.50696691146190809</v>
      </c>
    </row>
    <row r="68" spans="3:8" ht="19.5" customHeight="1">
      <c r="C68" s="128" t="s">
        <v>204</v>
      </c>
      <c r="D68" s="149" t="s">
        <v>186</v>
      </c>
      <c r="E68" s="210">
        <v>264000</v>
      </c>
      <c r="F68" s="131">
        <v>264000</v>
      </c>
      <c r="G68" s="132">
        <v>0</v>
      </c>
      <c r="H68" s="140">
        <f t="shared" si="3"/>
        <v>0</v>
      </c>
    </row>
    <row r="69" spans="3:8" ht="21" customHeight="1">
      <c r="C69" s="128" t="s">
        <v>224</v>
      </c>
      <c r="D69" s="149" t="s">
        <v>186</v>
      </c>
      <c r="E69" s="210">
        <v>4000000</v>
      </c>
      <c r="F69" s="131">
        <v>4000000</v>
      </c>
      <c r="G69" s="132">
        <v>52594.67</v>
      </c>
      <c r="H69" s="140">
        <f t="shared" si="3"/>
        <v>1.3148667499999999E-2</v>
      </c>
    </row>
    <row r="70" spans="3:8" ht="21" customHeight="1">
      <c r="C70" s="128" t="s">
        <v>205</v>
      </c>
      <c r="D70" s="149" t="s">
        <v>186</v>
      </c>
      <c r="E70" s="210">
        <v>30000000</v>
      </c>
      <c r="F70" s="131">
        <v>1000000</v>
      </c>
      <c r="G70" s="132">
        <v>375000</v>
      </c>
      <c r="H70" s="140">
        <f t="shared" si="3"/>
        <v>0.375</v>
      </c>
    </row>
    <row r="71" spans="3:8" ht="25.5">
      <c r="C71" s="128" t="s">
        <v>226</v>
      </c>
      <c r="D71" s="149" t="s">
        <v>186</v>
      </c>
      <c r="E71" s="210">
        <v>10000000</v>
      </c>
      <c r="F71" s="131">
        <v>0</v>
      </c>
      <c r="G71" s="132">
        <v>0</v>
      </c>
      <c r="H71" s="140"/>
    </row>
    <row r="72" spans="3:8" ht="19.5" customHeight="1">
      <c r="C72" s="128" t="s">
        <v>225</v>
      </c>
      <c r="D72" s="149" t="s">
        <v>186</v>
      </c>
      <c r="E72" s="210">
        <v>80000000</v>
      </c>
      <c r="F72" s="131">
        <v>0</v>
      </c>
      <c r="G72" s="132">
        <v>0</v>
      </c>
      <c r="H72" s="140"/>
    </row>
    <row r="73" spans="3:8" ht="38.25">
      <c r="C73" s="128" t="s">
        <v>5</v>
      </c>
      <c r="D73" s="149" t="s">
        <v>186</v>
      </c>
      <c r="E73" s="210">
        <v>10000000</v>
      </c>
      <c r="F73" s="131">
        <v>10000000</v>
      </c>
      <c r="G73" s="132">
        <v>7203953.7300000004</v>
      </c>
      <c r="H73" s="140">
        <f t="shared" si="3"/>
        <v>0.72039537300000001</v>
      </c>
    </row>
    <row r="74" spans="3:8" ht="26.25" thickBot="1">
      <c r="C74" s="128" t="s">
        <v>217</v>
      </c>
      <c r="D74" s="149" t="s">
        <v>186</v>
      </c>
      <c r="E74" s="210">
        <v>3000000</v>
      </c>
      <c r="F74" s="131">
        <v>3000000</v>
      </c>
      <c r="G74" s="132">
        <v>0</v>
      </c>
      <c r="H74" s="140">
        <f t="shared" si="3"/>
        <v>0</v>
      </c>
    </row>
    <row r="75" spans="3:8" ht="15.75" thickBot="1">
      <c r="C75" s="133" t="s">
        <v>2</v>
      </c>
      <c r="D75" s="134"/>
      <c r="E75" s="207">
        <f>SUM(E65:E74)</f>
        <v>189853000</v>
      </c>
      <c r="F75" s="135">
        <f>F74+F73+F72+F70+F69+F68+F67+F66+F65+F71</f>
        <v>70853000</v>
      </c>
      <c r="G75" s="201">
        <f>G74+G73+G72+G70+G69+G68+G67+G66+G65+G71</f>
        <v>32132866.93</v>
      </c>
      <c r="H75" s="202">
        <f t="shared" si="3"/>
        <v>0.45351455732290796</v>
      </c>
    </row>
    <row r="76" spans="3:8" ht="34.5" customHeight="1" thickBot="1">
      <c r="C76" s="342" t="s">
        <v>190</v>
      </c>
      <c r="D76" s="343"/>
      <c r="E76" s="343"/>
      <c r="F76" s="343"/>
      <c r="G76" s="343"/>
      <c r="H76" s="344"/>
    </row>
    <row r="77" spans="3:8" ht="24.75" customHeight="1" thickBot="1">
      <c r="C77" s="141" t="s">
        <v>226</v>
      </c>
      <c r="D77" s="149" t="s">
        <v>186</v>
      </c>
      <c r="E77" s="142">
        <v>315000000</v>
      </c>
      <c r="F77" s="142">
        <v>315000000</v>
      </c>
      <c r="G77" s="143">
        <v>315000000</v>
      </c>
      <c r="H77" s="144">
        <f>G77/F77</f>
        <v>1</v>
      </c>
    </row>
    <row r="78" spans="3:8" ht="15.75" thickBot="1">
      <c r="C78" s="133" t="s">
        <v>2</v>
      </c>
      <c r="D78" s="134"/>
      <c r="E78" s="207">
        <f>SUM(E77)</f>
        <v>315000000</v>
      </c>
      <c r="F78" s="135">
        <f>F77</f>
        <v>315000000</v>
      </c>
      <c r="G78" s="135">
        <f>G77</f>
        <v>315000000</v>
      </c>
      <c r="H78" s="136">
        <f>G78/F78</f>
        <v>1</v>
      </c>
    </row>
    <row r="79" spans="3:8" ht="30.75" customHeight="1" thickBot="1">
      <c r="C79" s="342" t="s">
        <v>6</v>
      </c>
      <c r="D79" s="343"/>
      <c r="E79" s="343"/>
      <c r="F79" s="343"/>
      <c r="G79" s="343"/>
      <c r="H79" s="344"/>
    </row>
    <row r="80" spans="3:8" ht="26.25" customHeight="1" thickBot="1">
      <c r="C80" s="141" t="s">
        <v>226</v>
      </c>
      <c r="D80" s="149" t="s">
        <v>186</v>
      </c>
      <c r="E80" s="142">
        <v>180000000</v>
      </c>
      <c r="F80" s="142">
        <v>180000000</v>
      </c>
      <c r="G80" s="143">
        <v>90000000</v>
      </c>
      <c r="H80" s="144">
        <f>G80/F80</f>
        <v>0.5</v>
      </c>
    </row>
    <row r="81" spans="3:8" ht="15.75" thickBot="1">
      <c r="C81" s="145" t="s">
        <v>2</v>
      </c>
      <c r="D81" s="145"/>
      <c r="E81" s="146">
        <f>SUM(E80)</f>
        <v>180000000</v>
      </c>
      <c r="F81" s="146">
        <f>F80</f>
        <v>180000000</v>
      </c>
      <c r="G81" s="146">
        <f>G80</f>
        <v>90000000</v>
      </c>
      <c r="H81" s="147">
        <f>G81/F81</f>
        <v>0.5</v>
      </c>
    </row>
    <row r="82" spans="3:8" ht="30.75" customHeight="1" thickBot="1">
      <c r="C82" s="342" t="s">
        <v>76</v>
      </c>
      <c r="D82" s="343"/>
      <c r="E82" s="343"/>
      <c r="F82" s="343"/>
      <c r="G82" s="343"/>
      <c r="H82" s="344"/>
    </row>
    <row r="83" spans="3:8" ht="21" customHeight="1" thickBot="1">
      <c r="C83" s="126" t="s">
        <v>207</v>
      </c>
      <c r="D83" s="149" t="s">
        <v>186</v>
      </c>
      <c r="E83" s="120">
        <v>100000000</v>
      </c>
      <c r="F83" s="120">
        <v>100000000</v>
      </c>
      <c r="G83" s="130">
        <v>98394428.319999993</v>
      </c>
      <c r="H83" s="121">
        <f>G83/F83</f>
        <v>0.98394428319999994</v>
      </c>
    </row>
    <row r="84" spans="3:8" ht="15.75" thickBot="1">
      <c r="C84" s="133" t="s">
        <v>2</v>
      </c>
      <c r="D84" s="134"/>
      <c r="E84" s="207">
        <f>SUM(E83)</f>
        <v>100000000</v>
      </c>
      <c r="F84" s="135">
        <f>F83</f>
        <v>100000000</v>
      </c>
      <c r="G84" s="135">
        <f>G83</f>
        <v>98394428.319999993</v>
      </c>
      <c r="H84" s="136">
        <f>G84/F84</f>
        <v>0.98394428319999994</v>
      </c>
    </row>
    <row r="85" spans="3:8" ht="29.25" customHeight="1" thickBot="1">
      <c r="C85" s="354" t="s">
        <v>191</v>
      </c>
      <c r="D85" s="355"/>
      <c r="E85" s="355"/>
      <c r="F85" s="355"/>
      <c r="G85" s="355"/>
      <c r="H85" s="356"/>
    </row>
    <row r="86" spans="3:8" ht="20.25" customHeight="1" thickBot="1">
      <c r="C86" s="126" t="s">
        <v>207</v>
      </c>
      <c r="D86" s="149" t="s">
        <v>186</v>
      </c>
      <c r="E86" s="211">
        <v>100000000</v>
      </c>
      <c r="F86" s="211">
        <v>95000000</v>
      </c>
      <c r="G86" s="148">
        <v>64999996</v>
      </c>
      <c r="H86" s="121">
        <f>G86/F86</f>
        <v>0.68421048421052633</v>
      </c>
    </row>
    <row r="87" spans="3:8" ht="15.75" thickBot="1">
      <c r="C87" s="222" t="s">
        <v>2</v>
      </c>
      <c r="D87" s="223"/>
      <c r="E87" s="224">
        <f>SUM(E86)</f>
        <v>100000000</v>
      </c>
      <c r="F87" s="225">
        <f>F86</f>
        <v>95000000</v>
      </c>
      <c r="G87" s="225">
        <f>G86</f>
        <v>64999996</v>
      </c>
      <c r="H87" s="226">
        <f>G87/F87</f>
        <v>0.68421048421052633</v>
      </c>
    </row>
    <row r="88" spans="3:8" ht="43.5" customHeight="1">
      <c r="C88" s="319" t="s">
        <v>240</v>
      </c>
      <c r="D88" s="320"/>
      <c r="E88" s="320"/>
      <c r="F88" s="320"/>
      <c r="G88" s="320"/>
      <c r="H88" s="321"/>
    </row>
    <row r="89" spans="3:8" ht="17.25" customHeight="1">
      <c r="C89" s="128" t="s">
        <v>203</v>
      </c>
      <c r="D89" s="163" t="s">
        <v>250</v>
      </c>
      <c r="E89" s="294"/>
      <c r="F89" s="295">
        <v>556895</v>
      </c>
      <c r="G89" s="291"/>
      <c r="H89" s="291"/>
    </row>
    <row r="90" spans="3:8" ht="15">
      <c r="C90" s="128" t="s">
        <v>238</v>
      </c>
      <c r="D90" s="292" t="s">
        <v>186</v>
      </c>
      <c r="E90" s="131">
        <v>81552000</v>
      </c>
      <c r="F90" s="131">
        <v>81552000</v>
      </c>
      <c r="G90" s="131">
        <v>77385994.840000004</v>
      </c>
      <c r="H90" s="293">
        <f t="shared" ref="H90" si="4">G90/F90</f>
        <v>0.94891596576417503</v>
      </c>
    </row>
    <row r="91" spans="3:8" ht="15.75" thickBot="1">
      <c r="C91" s="290" t="s">
        <v>218</v>
      </c>
      <c r="D91" s="163" t="s">
        <v>250</v>
      </c>
      <c r="E91" s="227"/>
      <c r="F91" s="227">
        <v>389826.5</v>
      </c>
      <c r="G91" s="228"/>
      <c r="H91" s="229"/>
    </row>
    <row r="92" spans="3:8" ht="15.75" thickBot="1">
      <c r="C92" s="125" t="s">
        <v>2</v>
      </c>
      <c r="D92" s="134"/>
      <c r="E92" s="207">
        <f>E90</f>
        <v>81552000</v>
      </c>
      <c r="F92" s="135">
        <f>F91+F90+F89</f>
        <v>82498721.5</v>
      </c>
      <c r="G92" s="135">
        <f>G91+G90+G89</f>
        <v>77385994.840000004</v>
      </c>
      <c r="H92" s="136">
        <f>G92/F92</f>
        <v>0.93802659523638809</v>
      </c>
    </row>
    <row r="93" spans="3:8" ht="63.75" customHeight="1" thickBot="1">
      <c r="C93" s="175" t="s">
        <v>7</v>
      </c>
      <c r="D93" s="176"/>
      <c r="E93" s="208">
        <f>E87+E84+E81+E78+E75+E92</f>
        <v>966405000</v>
      </c>
      <c r="F93" s="177">
        <f>F87+F84+F81+F78+F75+F92</f>
        <v>843351721.5</v>
      </c>
      <c r="G93" s="177">
        <f>G87+G84+G81+G78+G75+G92</f>
        <v>677913286.08999991</v>
      </c>
      <c r="H93" s="178">
        <f>G93/F93</f>
        <v>0.8038322194733315</v>
      </c>
    </row>
    <row r="94" spans="3:8" ht="64.5" customHeight="1" thickBot="1">
      <c r="C94" s="338" t="s">
        <v>8</v>
      </c>
      <c r="D94" s="339"/>
      <c r="E94" s="339"/>
      <c r="F94" s="339"/>
      <c r="G94" s="339"/>
      <c r="H94" s="339"/>
    </row>
    <row r="95" spans="3:8" ht="27.75" customHeight="1" thickBot="1">
      <c r="C95" s="310" t="s">
        <v>13</v>
      </c>
      <c r="D95" s="357"/>
      <c r="E95" s="357"/>
      <c r="F95" s="357"/>
      <c r="G95" s="357"/>
      <c r="H95" s="358"/>
    </row>
    <row r="96" spans="3:8" ht="23.25" customHeight="1">
      <c r="C96" s="236" t="s">
        <v>199</v>
      </c>
      <c r="D96" s="237" t="s">
        <v>186</v>
      </c>
      <c r="E96" s="249">
        <v>33516000</v>
      </c>
      <c r="F96" s="238">
        <v>33516000</v>
      </c>
      <c r="G96" s="239">
        <v>17028737.850000001</v>
      </c>
      <c r="H96" s="240">
        <f>G96/F96</f>
        <v>0.50807786877909067</v>
      </c>
    </row>
    <row r="97" spans="3:8" ht="20.25" customHeight="1">
      <c r="C97" s="241" t="s">
        <v>200</v>
      </c>
      <c r="D97" s="149" t="s">
        <v>186</v>
      </c>
      <c r="E97" s="131">
        <v>5580000</v>
      </c>
      <c r="F97" s="198">
        <v>5580000</v>
      </c>
      <c r="G97" s="233">
        <v>2750141.23</v>
      </c>
      <c r="H97" s="242">
        <f t="shared" ref="H97:H105" si="5">G97/F97</f>
        <v>0.49285685125448031</v>
      </c>
    </row>
    <row r="98" spans="3:8" ht="22.5" customHeight="1">
      <c r="C98" s="241" t="s">
        <v>223</v>
      </c>
      <c r="D98" s="149" t="s">
        <v>186</v>
      </c>
      <c r="E98" s="131">
        <v>1179000</v>
      </c>
      <c r="F98" s="131">
        <v>1179000</v>
      </c>
      <c r="G98" s="234">
        <v>583128.14</v>
      </c>
      <c r="H98" s="242">
        <f t="shared" si="5"/>
        <v>0.49459553859202715</v>
      </c>
    </row>
    <row r="99" spans="3:8" ht="18.75" customHeight="1">
      <c r="C99" s="241" t="s">
        <v>204</v>
      </c>
      <c r="D99" s="149" t="s">
        <v>186</v>
      </c>
      <c r="E99" s="131">
        <v>295000</v>
      </c>
      <c r="F99" s="131">
        <v>295000</v>
      </c>
      <c r="G99" s="132">
        <v>185875.44</v>
      </c>
      <c r="H99" s="242">
        <f t="shared" si="5"/>
        <v>0.63008623728813562</v>
      </c>
    </row>
    <row r="100" spans="3:8" ht="19.5" customHeight="1">
      <c r="C100" s="241" t="s">
        <v>224</v>
      </c>
      <c r="D100" s="149" t="s">
        <v>186</v>
      </c>
      <c r="E100" s="131">
        <v>2600000</v>
      </c>
      <c r="F100" s="131">
        <v>2600000</v>
      </c>
      <c r="G100" s="132">
        <v>3805</v>
      </c>
      <c r="H100" s="242">
        <f t="shared" si="5"/>
        <v>1.4634615384615385E-3</v>
      </c>
    </row>
    <row r="101" spans="3:8" ht="17.25" customHeight="1">
      <c r="C101" s="241" t="s">
        <v>203</v>
      </c>
      <c r="D101" s="149" t="s">
        <v>186</v>
      </c>
      <c r="E101" s="131">
        <v>3100000</v>
      </c>
      <c r="F101" s="131">
        <v>3100000</v>
      </c>
      <c r="G101" s="132">
        <v>0</v>
      </c>
      <c r="H101" s="242">
        <f t="shared" si="5"/>
        <v>0</v>
      </c>
    </row>
    <row r="102" spans="3:8" ht="18" customHeight="1">
      <c r="C102" s="241" t="s">
        <v>205</v>
      </c>
      <c r="D102" s="149" t="s">
        <v>186</v>
      </c>
      <c r="E102" s="131">
        <v>10000000</v>
      </c>
      <c r="F102" s="131">
        <v>0</v>
      </c>
      <c r="G102" s="132">
        <v>0</v>
      </c>
      <c r="H102" s="242"/>
    </row>
    <row r="103" spans="3:8" ht="17.25" customHeight="1">
      <c r="C103" s="241" t="s">
        <v>207</v>
      </c>
      <c r="D103" s="149" t="s">
        <v>186</v>
      </c>
      <c r="E103" s="131">
        <v>50000000</v>
      </c>
      <c r="F103" s="131">
        <v>0</v>
      </c>
      <c r="G103" s="234">
        <v>0</v>
      </c>
      <c r="H103" s="242"/>
    </row>
    <row r="104" spans="3:8" ht="26.25" customHeight="1" thickBot="1">
      <c r="C104" s="243" t="s">
        <v>228</v>
      </c>
      <c r="D104" s="244" t="s">
        <v>186</v>
      </c>
      <c r="E104" s="245">
        <v>138441000</v>
      </c>
      <c r="F104" s="246">
        <v>8198000</v>
      </c>
      <c r="G104" s="247">
        <v>1979640</v>
      </c>
      <c r="H104" s="248">
        <f t="shared" si="5"/>
        <v>0.24147840936813858</v>
      </c>
    </row>
    <row r="105" spans="3:8" ht="15.75" thickBot="1">
      <c r="C105" s="162" t="s">
        <v>2</v>
      </c>
      <c r="D105" s="235"/>
      <c r="E105" s="230">
        <f>SUM(E96:E104)</f>
        <v>244711000</v>
      </c>
      <c r="F105" s="230">
        <f>F104+F103+F101+F100+F99+F98+F97+F96+F102</f>
        <v>54468000</v>
      </c>
      <c r="G105" s="231">
        <f>G104+G103+G101+G100+G99+G98+G97+G96</f>
        <v>22531327.660000004</v>
      </c>
      <c r="H105" s="232">
        <f t="shared" si="5"/>
        <v>0.41366174010428147</v>
      </c>
    </row>
    <row r="106" spans="3:8" ht="35.25" customHeight="1" thickBot="1">
      <c r="C106" s="307" t="s">
        <v>192</v>
      </c>
      <c r="D106" s="308"/>
      <c r="E106" s="308"/>
      <c r="F106" s="308"/>
      <c r="G106" s="308"/>
      <c r="H106" s="309"/>
    </row>
    <row r="107" spans="3:8" ht="21" customHeight="1">
      <c r="C107" s="108" t="s">
        <v>199</v>
      </c>
      <c r="D107" s="149" t="s">
        <v>186</v>
      </c>
      <c r="E107" s="210">
        <v>19116000</v>
      </c>
      <c r="F107" s="209">
        <v>19116000</v>
      </c>
      <c r="G107" s="153">
        <v>9504424.1999999993</v>
      </c>
      <c r="H107" s="154">
        <f>G107/F107</f>
        <v>0.4971973320778405</v>
      </c>
    </row>
    <row r="108" spans="3:8" ht="17.25" customHeight="1">
      <c r="C108" s="106" t="s">
        <v>227</v>
      </c>
      <c r="D108" s="149" t="s">
        <v>186</v>
      </c>
      <c r="E108" s="210">
        <v>3180000</v>
      </c>
      <c r="F108" s="198">
        <v>3180000</v>
      </c>
      <c r="G108" s="152">
        <v>1534964.55</v>
      </c>
      <c r="H108" s="154">
        <f t="shared" ref="H108:H113" si="6">G108/F108</f>
        <v>0.48269325471698116</v>
      </c>
    </row>
    <row r="109" spans="3:8" ht="17.25" customHeight="1">
      <c r="C109" s="106" t="s">
        <v>223</v>
      </c>
      <c r="D109" s="149" t="s">
        <v>186</v>
      </c>
      <c r="E109" s="210">
        <v>503000</v>
      </c>
      <c r="F109" s="198">
        <v>503000</v>
      </c>
      <c r="G109" s="152">
        <v>220274.07</v>
      </c>
      <c r="H109" s="154">
        <f t="shared" si="6"/>
        <v>0.43792061630218687</v>
      </c>
    </row>
    <row r="110" spans="3:8" ht="17.25" customHeight="1">
      <c r="C110" s="106" t="s">
        <v>204</v>
      </c>
      <c r="D110" s="149" t="s">
        <v>186</v>
      </c>
      <c r="E110" s="210">
        <v>170000</v>
      </c>
      <c r="F110" s="198">
        <v>170000</v>
      </c>
      <c r="G110" s="152">
        <v>160999.1</v>
      </c>
      <c r="H110" s="154">
        <f t="shared" si="6"/>
        <v>0.94705352941176479</v>
      </c>
    </row>
    <row r="111" spans="3:8" ht="20.25" customHeight="1">
      <c r="C111" s="106" t="s">
        <v>224</v>
      </c>
      <c r="D111" s="149" t="s">
        <v>186</v>
      </c>
      <c r="E111" s="210">
        <v>1700000</v>
      </c>
      <c r="F111" s="197">
        <v>1700000</v>
      </c>
      <c r="G111" s="152">
        <v>75</v>
      </c>
      <c r="H111" s="154">
        <f t="shared" si="6"/>
        <v>4.4117647058823532E-5</v>
      </c>
    </row>
    <row r="112" spans="3:8" ht="19.5" customHeight="1" thickBot="1">
      <c r="C112" s="106" t="s">
        <v>203</v>
      </c>
      <c r="D112" s="149" t="s">
        <v>186</v>
      </c>
      <c r="E112" s="210">
        <v>12000000</v>
      </c>
      <c r="F112" s="131">
        <v>12000000</v>
      </c>
      <c r="G112" s="152">
        <v>0</v>
      </c>
      <c r="H112" s="154">
        <f t="shared" si="6"/>
        <v>0</v>
      </c>
    </row>
    <row r="113" spans="3:8" ht="15.75" thickBot="1">
      <c r="C113" s="114" t="s">
        <v>2</v>
      </c>
      <c r="D113" s="115"/>
      <c r="E113" s="206">
        <f>SUM(E107:E112)</f>
        <v>36669000</v>
      </c>
      <c r="F113" s="116">
        <f>F112+F111+F109+F108+F107+F110</f>
        <v>36669000</v>
      </c>
      <c r="G113" s="203">
        <f>G112+G111+G109+G108+G107+G110</f>
        <v>11420736.92</v>
      </c>
      <c r="H113" s="204">
        <f t="shared" si="6"/>
        <v>0.31145482342032782</v>
      </c>
    </row>
    <row r="114" spans="3:8" ht="29.25" customHeight="1" thickBot="1">
      <c r="C114" s="307" t="s">
        <v>77</v>
      </c>
      <c r="D114" s="308"/>
      <c r="E114" s="308"/>
      <c r="F114" s="308"/>
      <c r="G114" s="308"/>
      <c r="H114" s="308"/>
    </row>
    <row r="115" spans="3:8" ht="18.75" customHeight="1" thickBot="1">
      <c r="C115" s="126" t="s">
        <v>207</v>
      </c>
      <c r="D115" s="149" t="s">
        <v>186</v>
      </c>
      <c r="E115" s="211">
        <v>350000000</v>
      </c>
      <c r="F115" s="120">
        <v>67037000</v>
      </c>
      <c r="G115" s="148">
        <v>0</v>
      </c>
      <c r="H115" s="155">
        <f>G115/F115</f>
        <v>0</v>
      </c>
    </row>
    <row r="116" spans="3:8" ht="16.5" thickBot="1">
      <c r="C116" s="114" t="s">
        <v>2</v>
      </c>
      <c r="D116" s="150"/>
      <c r="E116" s="206">
        <f>SUM(E115)</f>
        <v>350000000</v>
      </c>
      <c r="F116" s="116">
        <f>F115</f>
        <v>67037000</v>
      </c>
      <c r="G116" s="116">
        <f>G115</f>
        <v>0</v>
      </c>
      <c r="H116" s="157">
        <f>G116/F116</f>
        <v>0</v>
      </c>
    </row>
    <row r="117" spans="3:8" ht="31.5" customHeight="1" thickBot="1">
      <c r="C117" s="307" t="s">
        <v>78</v>
      </c>
      <c r="D117" s="308"/>
      <c r="E117" s="308"/>
      <c r="F117" s="308"/>
      <c r="G117" s="308"/>
      <c r="H117" s="308"/>
    </row>
    <row r="118" spans="3:8" ht="18" customHeight="1" thickBot="1">
      <c r="C118" s="126" t="s">
        <v>207</v>
      </c>
      <c r="D118" s="149" t="s">
        <v>186</v>
      </c>
      <c r="E118" s="211">
        <v>400000000</v>
      </c>
      <c r="F118" s="211">
        <v>456500000</v>
      </c>
      <c r="G118" s="148">
        <v>322932055.88</v>
      </c>
      <c r="H118" s="155">
        <f>G118/F118</f>
        <v>0.7074086656736035</v>
      </c>
    </row>
    <row r="119" spans="3:8" ht="15.75" thickBot="1">
      <c r="C119" s="114" t="s">
        <v>2</v>
      </c>
      <c r="D119" s="115"/>
      <c r="E119" s="206">
        <f>SUM(E118)</f>
        <v>400000000</v>
      </c>
      <c r="F119" s="116">
        <f>F118</f>
        <v>456500000</v>
      </c>
      <c r="G119" s="116">
        <f>G118</f>
        <v>322932055.88</v>
      </c>
      <c r="H119" s="157">
        <f>G119/F119</f>
        <v>0.7074086656736035</v>
      </c>
    </row>
    <row r="120" spans="3:8" ht="30" customHeight="1" thickBot="1">
      <c r="C120" s="307" t="s">
        <v>47</v>
      </c>
      <c r="D120" s="308"/>
      <c r="E120" s="308"/>
      <c r="F120" s="308"/>
      <c r="G120" s="308"/>
      <c r="H120" s="308"/>
    </row>
    <row r="121" spans="3:8" ht="19.5" customHeight="1" thickBot="1">
      <c r="C121" s="126" t="s">
        <v>205</v>
      </c>
      <c r="D121" s="149" t="s">
        <v>186</v>
      </c>
      <c r="E121" s="211">
        <v>600000000</v>
      </c>
      <c r="F121" s="120">
        <v>700000000</v>
      </c>
      <c r="G121" s="148">
        <v>634662304.92999995</v>
      </c>
      <c r="H121" s="155">
        <f>G121/F121</f>
        <v>0.90666043561428566</v>
      </c>
    </row>
    <row r="122" spans="3:8" ht="15.75" thickBot="1">
      <c r="C122" s="114" t="s">
        <v>2</v>
      </c>
      <c r="D122" s="115"/>
      <c r="E122" s="206">
        <f>SUM(E121)</f>
        <v>600000000</v>
      </c>
      <c r="F122" s="116">
        <f>F121</f>
        <v>700000000</v>
      </c>
      <c r="G122" s="116">
        <f>G121</f>
        <v>634662304.92999995</v>
      </c>
      <c r="H122" s="157">
        <f>G122/F122</f>
        <v>0.90666043561428566</v>
      </c>
    </row>
    <row r="123" spans="3:8" ht="30" customHeight="1" thickBot="1">
      <c r="C123" s="307" t="s">
        <v>193</v>
      </c>
      <c r="D123" s="308"/>
      <c r="E123" s="308"/>
      <c r="F123" s="308"/>
      <c r="G123" s="308"/>
      <c r="H123" s="308"/>
    </row>
    <row r="124" spans="3:8" ht="21.75" customHeight="1" thickBot="1">
      <c r="C124" s="126" t="s">
        <v>205</v>
      </c>
      <c r="D124" s="149" t="s">
        <v>186</v>
      </c>
      <c r="E124" s="211">
        <v>13200000</v>
      </c>
      <c r="F124" s="211">
        <v>3200000</v>
      </c>
      <c r="G124" s="148">
        <v>0</v>
      </c>
      <c r="H124" s="155">
        <f>G124/F124</f>
        <v>0</v>
      </c>
    </row>
    <row r="125" spans="3:8" ht="15.75" thickBot="1">
      <c r="C125" s="114" t="s">
        <v>2</v>
      </c>
      <c r="D125" s="115"/>
      <c r="E125" s="206">
        <f>SUM(E124)</f>
        <v>13200000</v>
      </c>
      <c r="F125" s="116">
        <f>F124</f>
        <v>3200000</v>
      </c>
      <c r="G125" s="156">
        <f>G124</f>
        <v>0</v>
      </c>
      <c r="H125" s="251">
        <f>G125/F125</f>
        <v>0</v>
      </c>
    </row>
    <row r="126" spans="3:8" ht="31.5" customHeight="1" thickBot="1">
      <c r="C126" s="307" t="s">
        <v>79</v>
      </c>
      <c r="D126" s="308"/>
      <c r="E126" s="308"/>
      <c r="F126" s="308"/>
      <c r="G126" s="308"/>
      <c r="H126" s="309"/>
    </row>
    <row r="127" spans="3:8" ht="15" customHeight="1">
      <c r="C127" s="108" t="s">
        <v>225</v>
      </c>
      <c r="D127" s="179" t="s">
        <v>186</v>
      </c>
      <c r="E127" s="212">
        <v>80000000</v>
      </c>
      <c r="F127" s="212">
        <v>80000000</v>
      </c>
      <c r="G127" s="161">
        <v>80000000</v>
      </c>
      <c r="H127" s="154">
        <f>G127/F127</f>
        <v>1</v>
      </c>
    </row>
    <row r="128" spans="3:8" ht="15.75" thickBot="1">
      <c r="C128" s="106" t="s">
        <v>218</v>
      </c>
      <c r="D128" s="179" t="s">
        <v>186</v>
      </c>
      <c r="E128" s="212">
        <v>20000000</v>
      </c>
      <c r="F128" s="212">
        <v>20000000</v>
      </c>
      <c r="G128" s="152">
        <v>0</v>
      </c>
      <c r="H128" s="151">
        <f>G128/F128</f>
        <v>0</v>
      </c>
    </row>
    <row r="129" spans="3:8" ht="15.75" thickBot="1">
      <c r="C129" s="114" t="s">
        <v>2</v>
      </c>
      <c r="D129" s="115"/>
      <c r="E129" s="206">
        <f>SUM(E127:E128)</f>
        <v>100000000</v>
      </c>
      <c r="F129" s="116">
        <f>F128+F127</f>
        <v>100000000</v>
      </c>
      <c r="G129" s="116">
        <f>G128+G127</f>
        <v>80000000</v>
      </c>
      <c r="H129" s="157">
        <f>G129/F129</f>
        <v>0.8</v>
      </c>
    </row>
    <row r="130" spans="3:8" ht="27.75" customHeight="1" thickBot="1">
      <c r="C130" s="307" t="s">
        <v>80</v>
      </c>
      <c r="D130" s="308"/>
      <c r="E130" s="308"/>
      <c r="F130" s="308"/>
      <c r="G130" s="308"/>
      <c r="H130" s="308"/>
    </row>
    <row r="131" spans="3:8" ht="15">
      <c r="C131" s="108" t="s">
        <v>218</v>
      </c>
      <c r="D131" s="149" t="s">
        <v>186</v>
      </c>
      <c r="E131" s="158">
        <v>360000000</v>
      </c>
      <c r="F131" s="158">
        <v>360000000</v>
      </c>
      <c r="G131" s="158">
        <v>208438560</v>
      </c>
      <c r="H131" s="159">
        <f>G131/F131</f>
        <v>0.57899599999999996</v>
      </c>
    </row>
    <row r="132" spans="3:8" ht="15.75" thickBot="1">
      <c r="C132" s="125" t="s">
        <v>2</v>
      </c>
      <c r="D132" s="125"/>
      <c r="E132" s="122">
        <f>SUM(E131)</f>
        <v>360000000</v>
      </c>
      <c r="F132" s="122">
        <f>F131</f>
        <v>360000000</v>
      </c>
      <c r="G132" s="122">
        <f>G131</f>
        <v>208438560</v>
      </c>
      <c r="H132" s="160">
        <f>G132/F132</f>
        <v>0.57899599999999996</v>
      </c>
    </row>
    <row r="133" spans="3:8" ht="43.5" customHeight="1" thickBot="1">
      <c r="C133" s="316" t="s">
        <v>241</v>
      </c>
      <c r="D133" s="317"/>
      <c r="E133" s="317"/>
      <c r="F133" s="317"/>
      <c r="G133" s="317"/>
      <c r="H133" s="318"/>
    </row>
    <row r="134" spans="3:8" ht="15.75" thickBot="1">
      <c r="C134" s="106" t="s">
        <v>228</v>
      </c>
      <c r="D134" s="149" t="s">
        <v>186</v>
      </c>
      <c r="E134" s="215">
        <v>200000000</v>
      </c>
      <c r="F134" s="215">
        <v>200000000</v>
      </c>
      <c r="G134" s="255">
        <v>0</v>
      </c>
      <c r="H134" s="256">
        <f>G134/F134</f>
        <v>0</v>
      </c>
    </row>
    <row r="135" spans="3:8" ht="15.75" thickBot="1">
      <c r="C135" s="125" t="s">
        <v>2</v>
      </c>
      <c r="D135" s="253"/>
      <c r="E135" s="254">
        <f>E134</f>
        <v>200000000</v>
      </c>
      <c r="F135" s="254">
        <f>F134</f>
        <v>200000000</v>
      </c>
      <c r="G135" s="254">
        <f>G134</f>
        <v>0</v>
      </c>
      <c r="H135" s="257">
        <f>G135/F135</f>
        <v>0</v>
      </c>
    </row>
    <row r="136" spans="3:8" ht="32.25" customHeight="1" thickBot="1">
      <c r="C136" s="311" t="s">
        <v>194</v>
      </c>
      <c r="D136" s="312"/>
      <c r="E136" s="312"/>
      <c r="F136" s="312"/>
      <c r="G136" s="312"/>
      <c r="H136" s="313"/>
    </row>
    <row r="137" spans="3:8" ht="15">
      <c r="C137" s="108" t="s">
        <v>203</v>
      </c>
      <c r="D137" s="149" t="s">
        <v>186</v>
      </c>
      <c r="E137" s="210">
        <v>4839000</v>
      </c>
      <c r="F137" s="161">
        <v>4839000</v>
      </c>
      <c r="G137" s="161">
        <v>0</v>
      </c>
      <c r="H137" s="154">
        <f>G137/F137</f>
        <v>0</v>
      </c>
    </row>
    <row r="138" spans="3:8" ht="15.75" thickBot="1">
      <c r="C138" s="108" t="s">
        <v>203</v>
      </c>
      <c r="D138" s="149" t="s">
        <v>195</v>
      </c>
      <c r="E138" s="210">
        <v>4567000</v>
      </c>
      <c r="F138" s="129">
        <v>4567000</v>
      </c>
      <c r="G138" s="130">
        <v>0</v>
      </c>
      <c r="H138" s="154">
        <f t="shared" ref="H138:H139" si="7">G138/F138</f>
        <v>0</v>
      </c>
    </row>
    <row r="139" spans="3:8" ht="16.5" thickBot="1">
      <c r="C139" s="114" t="s">
        <v>2</v>
      </c>
      <c r="D139" s="180"/>
      <c r="E139" s="116">
        <f>SUM(E137:E138)</f>
        <v>9406000</v>
      </c>
      <c r="F139" s="116">
        <f>F138+F137</f>
        <v>9406000</v>
      </c>
      <c r="G139" s="156">
        <f>G138+G137</f>
        <v>0</v>
      </c>
      <c r="H139" s="258">
        <f t="shared" si="7"/>
        <v>0</v>
      </c>
    </row>
    <row r="140" spans="3:8" ht="33.75" customHeight="1" thickBot="1">
      <c r="C140" s="314" t="s">
        <v>31</v>
      </c>
      <c r="D140" s="315"/>
      <c r="E140" s="315"/>
      <c r="F140" s="315"/>
      <c r="G140" s="315"/>
      <c r="H140" s="315"/>
    </row>
    <row r="141" spans="3:8" ht="16.5" customHeight="1" thickBot="1">
      <c r="C141" s="126" t="s">
        <v>207</v>
      </c>
      <c r="D141" s="149" t="s">
        <v>186</v>
      </c>
      <c r="E141" s="120">
        <v>56670000</v>
      </c>
      <c r="F141" s="120">
        <v>56670000</v>
      </c>
      <c r="G141" s="148">
        <v>6909495.9400000004</v>
      </c>
      <c r="H141" s="155">
        <f>G141/F141</f>
        <v>0.1219251092288689</v>
      </c>
    </row>
    <row r="142" spans="3:8" ht="15.75" thickBot="1">
      <c r="C142" s="114" t="s">
        <v>2</v>
      </c>
      <c r="D142" s="115"/>
      <c r="E142" s="206">
        <f>SUM(E141)</f>
        <v>56670000</v>
      </c>
      <c r="F142" s="116">
        <f>F141</f>
        <v>56670000</v>
      </c>
      <c r="G142" s="116">
        <f>G141</f>
        <v>6909495.9400000004</v>
      </c>
      <c r="H142" s="157">
        <f>G142/F142</f>
        <v>0.1219251092288689</v>
      </c>
    </row>
    <row r="143" spans="3:8" ht="43.5" customHeight="1" thickBot="1">
      <c r="C143" s="296" t="s">
        <v>242</v>
      </c>
      <c r="D143" s="297"/>
      <c r="E143" s="297"/>
      <c r="F143" s="297"/>
      <c r="G143" s="297"/>
      <c r="H143" s="297"/>
    </row>
    <row r="144" spans="3:8" ht="15.75" thickBot="1">
      <c r="C144" s="126" t="s">
        <v>203</v>
      </c>
      <c r="D144" s="259" t="s">
        <v>195</v>
      </c>
      <c r="E144" s="120">
        <v>144000000</v>
      </c>
      <c r="F144" s="120">
        <v>144000000</v>
      </c>
      <c r="G144" s="260">
        <v>0</v>
      </c>
      <c r="H144" s="261">
        <f>G144/F144</f>
        <v>0</v>
      </c>
    </row>
    <row r="145" spans="3:8" ht="15.75" thickBot="1">
      <c r="C145" s="252" t="s">
        <v>2</v>
      </c>
      <c r="D145" s="253"/>
      <c r="E145" s="254">
        <f>E144</f>
        <v>144000000</v>
      </c>
      <c r="F145" s="254">
        <f>F144</f>
        <v>144000000</v>
      </c>
      <c r="G145" s="254">
        <f>G144</f>
        <v>0</v>
      </c>
      <c r="H145" s="182">
        <f>G145/F145</f>
        <v>0</v>
      </c>
    </row>
    <row r="146" spans="3:8" ht="31.5" customHeight="1" thickBot="1">
      <c r="C146" s="307" t="s">
        <v>48</v>
      </c>
      <c r="D146" s="308"/>
      <c r="E146" s="308"/>
      <c r="F146" s="308"/>
      <c r="G146" s="308"/>
      <c r="H146" s="309"/>
    </row>
    <row r="147" spans="3:8" ht="15" customHeight="1">
      <c r="C147" s="108" t="s">
        <v>203</v>
      </c>
      <c r="D147" s="149" t="s">
        <v>186</v>
      </c>
      <c r="E147" s="264">
        <v>18960000</v>
      </c>
      <c r="F147" s="264">
        <v>18960000</v>
      </c>
      <c r="G147" s="158">
        <v>0</v>
      </c>
      <c r="H147" s="154">
        <f>G147/F147</f>
        <v>0</v>
      </c>
    </row>
    <row r="148" spans="3:8" ht="15">
      <c r="C148" s="106" t="s">
        <v>203</v>
      </c>
      <c r="D148" s="163" t="s">
        <v>195</v>
      </c>
      <c r="E148" s="131">
        <v>136460000</v>
      </c>
      <c r="F148" s="131">
        <v>136460000</v>
      </c>
      <c r="G148" s="152">
        <v>0</v>
      </c>
      <c r="H148" s="151">
        <f>G148/F148</f>
        <v>0</v>
      </c>
    </row>
    <row r="149" spans="3:8" ht="15">
      <c r="C149" s="106" t="s">
        <v>229</v>
      </c>
      <c r="D149" s="149" t="s">
        <v>186</v>
      </c>
      <c r="E149" s="210">
        <v>160356000</v>
      </c>
      <c r="F149" s="210">
        <v>160356000</v>
      </c>
      <c r="G149" s="152">
        <v>78734336.840000004</v>
      </c>
      <c r="H149" s="151">
        <f>G149/F149</f>
        <v>0.49099713662101824</v>
      </c>
    </row>
    <row r="150" spans="3:8" ht="15">
      <c r="C150" s="106" t="s">
        <v>229</v>
      </c>
      <c r="D150" s="163" t="s">
        <v>195</v>
      </c>
      <c r="E150" s="131">
        <v>297804000</v>
      </c>
      <c r="F150" s="131">
        <v>297804000</v>
      </c>
      <c r="G150" s="152">
        <v>128920655.5</v>
      </c>
      <c r="H150" s="151">
        <f t="shared" ref="H150:H153" si="8">G150/F150</f>
        <v>0.43290437838309759</v>
      </c>
    </row>
    <row r="151" spans="3:8" ht="15">
      <c r="C151" s="106" t="s">
        <v>218</v>
      </c>
      <c r="D151" s="149" t="s">
        <v>186</v>
      </c>
      <c r="E151" s="210">
        <v>51840000</v>
      </c>
      <c r="F151" s="210">
        <v>51840000</v>
      </c>
      <c r="G151" s="152">
        <v>0</v>
      </c>
      <c r="H151" s="151">
        <f t="shared" si="8"/>
        <v>0</v>
      </c>
    </row>
    <row r="152" spans="3:8" ht="15.75" thickBot="1">
      <c r="C152" s="183" t="s">
        <v>218</v>
      </c>
      <c r="D152" s="184" t="s">
        <v>195</v>
      </c>
      <c r="E152" s="216">
        <v>293760000</v>
      </c>
      <c r="F152" s="216">
        <v>293760000</v>
      </c>
      <c r="G152" s="186">
        <v>0</v>
      </c>
      <c r="H152" s="187">
        <f t="shared" si="8"/>
        <v>0</v>
      </c>
    </row>
    <row r="153" spans="3:8" ht="15.75" thickBot="1">
      <c r="C153" s="114" t="s">
        <v>2</v>
      </c>
      <c r="D153" s="115"/>
      <c r="E153" s="116">
        <f>SUM(E147:E152)</f>
        <v>959180000</v>
      </c>
      <c r="F153" s="116">
        <f>F152+F151+F150+F149+F148+F147</f>
        <v>959180000</v>
      </c>
      <c r="G153" s="156">
        <f>SUM(G147:G152)</f>
        <v>207654992.34</v>
      </c>
      <c r="H153" s="263">
        <f t="shared" si="8"/>
        <v>0.21649220411184553</v>
      </c>
    </row>
    <row r="154" spans="3:8" ht="29.25" customHeight="1" thickBot="1">
      <c r="C154" s="310" t="s">
        <v>81</v>
      </c>
      <c r="D154" s="308"/>
      <c r="E154" s="308"/>
      <c r="F154" s="308"/>
      <c r="G154" s="308"/>
      <c r="H154" s="309"/>
    </row>
    <row r="155" spans="3:8" ht="15.75" customHeight="1">
      <c r="C155" s="106" t="s">
        <v>203</v>
      </c>
      <c r="D155" s="149" t="s">
        <v>186</v>
      </c>
      <c r="E155" s="158">
        <v>4800000</v>
      </c>
      <c r="F155" s="158">
        <v>4800000</v>
      </c>
      <c r="G155" s="161">
        <v>0</v>
      </c>
      <c r="H155" s="154">
        <f>G155/F155</f>
        <v>0</v>
      </c>
    </row>
    <row r="156" spans="3:8" ht="15">
      <c r="C156" s="106" t="s">
        <v>203</v>
      </c>
      <c r="D156" s="149" t="s">
        <v>195</v>
      </c>
      <c r="E156" s="158">
        <v>57600000</v>
      </c>
      <c r="F156" s="158">
        <v>57600000</v>
      </c>
      <c r="G156" s="161">
        <v>0</v>
      </c>
      <c r="H156" s="154">
        <f t="shared" ref="H156:H159" si="9">G156/F156</f>
        <v>0</v>
      </c>
    </row>
    <row r="157" spans="3:8" ht="15.75" thickBot="1">
      <c r="C157" s="106" t="s">
        <v>229</v>
      </c>
      <c r="D157" s="184" t="s">
        <v>186</v>
      </c>
      <c r="E157" s="185">
        <v>448362000</v>
      </c>
      <c r="F157" s="185">
        <v>448362000</v>
      </c>
      <c r="G157" s="186">
        <v>352081769.88</v>
      </c>
      <c r="H157" s="265">
        <f t="shared" si="9"/>
        <v>0.78526228779423768</v>
      </c>
    </row>
    <row r="158" spans="3:8" ht="15.75" thickBot="1">
      <c r="C158" s="275" t="s">
        <v>229</v>
      </c>
      <c r="D158" s="259" t="s">
        <v>195</v>
      </c>
      <c r="E158" s="120">
        <v>1118214000</v>
      </c>
      <c r="F158" s="120">
        <v>1118214000</v>
      </c>
      <c r="G158" s="148">
        <v>0</v>
      </c>
      <c r="H158" s="271">
        <f t="shared" si="9"/>
        <v>0</v>
      </c>
    </row>
    <row r="159" spans="3:8" ht="16.5" thickBot="1">
      <c r="C159" s="114" t="s">
        <v>2</v>
      </c>
      <c r="D159" s="150"/>
      <c r="E159" s="206">
        <f>SUM(E155:E158)</f>
        <v>1628976000</v>
      </c>
      <c r="F159" s="116">
        <f>F156+F155+F157+F158</f>
        <v>1628976000</v>
      </c>
      <c r="G159" s="266">
        <f>G158+G157+G156+G155</f>
        <v>352081769.88</v>
      </c>
      <c r="H159" s="267">
        <f t="shared" si="9"/>
        <v>0.21613686750449362</v>
      </c>
    </row>
    <row r="160" spans="3:8" ht="28.5" customHeight="1" thickBot="1">
      <c r="C160" s="298" t="s">
        <v>243</v>
      </c>
      <c r="D160" s="299"/>
      <c r="E160" s="299"/>
      <c r="F160" s="299"/>
      <c r="G160" s="299"/>
      <c r="H160" s="300"/>
    </row>
    <row r="161" spans="3:8" ht="15">
      <c r="C161" s="106" t="s">
        <v>203</v>
      </c>
      <c r="D161" s="274" t="s">
        <v>195</v>
      </c>
      <c r="E161" s="158">
        <v>235200000</v>
      </c>
      <c r="F161" s="158">
        <v>235200000</v>
      </c>
      <c r="G161" s="161">
        <v>0</v>
      </c>
      <c r="H161" s="154">
        <f>G161/F161</f>
        <v>0</v>
      </c>
    </row>
    <row r="162" spans="3:8" ht="15">
      <c r="C162" s="106" t="s">
        <v>229</v>
      </c>
      <c r="D162" s="163" t="s">
        <v>187</v>
      </c>
      <c r="E162" s="96">
        <v>118800000</v>
      </c>
      <c r="F162" s="96">
        <v>118800000</v>
      </c>
      <c r="G162" s="152">
        <v>0</v>
      </c>
      <c r="H162" s="154">
        <f t="shared" ref="H162:H165" si="10">G162/F162</f>
        <v>0</v>
      </c>
    </row>
    <row r="163" spans="3:8" ht="15">
      <c r="C163" s="106" t="s">
        <v>229</v>
      </c>
      <c r="D163" s="163" t="s">
        <v>195</v>
      </c>
      <c r="E163" s="96">
        <v>118800000</v>
      </c>
      <c r="F163" s="96">
        <v>118800000</v>
      </c>
      <c r="G163" s="152">
        <v>0</v>
      </c>
      <c r="H163" s="154">
        <f t="shared" si="10"/>
        <v>0</v>
      </c>
    </row>
    <row r="164" spans="3:8" ht="15.75" thickBot="1">
      <c r="C164" s="183" t="s">
        <v>218</v>
      </c>
      <c r="D164" s="184" t="s">
        <v>195</v>
      </c>
      <c r="E164" s="96">
        <v>288960000</v>
      </c>
      <c r="F164" s="96">
        <v>288960000</v>
      </c>
      <c r="G164" s="152">
        <v>0</v>
      </c>
      <c r="H164" s="154">
        <f t="shared" si="10"/>
        <v>0</v>
      </c>
    </row>
    <row r="165" spans="3:8" ht="16.5" thickBot="1">
      <c r="C165" s="253" t="s">
        <v>2</v>
      </c>
      <c r="D165" s="150"/>
      <c r="E165" s="116">
        <f>SUM(E161:E164)</f>
        <v>761760000</v>
      </c>
      <c r="F165" s="116">
        <f>SUM(F161:F164)</f>
        <v>761760000</v>
      </c>
      <c r="G165" s="266">
        <f>G164+G163+G162+G161</f>
        <v>0</v>
      </c>
      <c r="H165" s="268">
        <f t="shared" si="10"/>
        <v>0</v>
      </c>
    </row>
    <row r="166" spans="3:8" ht="54.75" customHeight="1" thickBot="1">
      <c r="C166" s="104" t="s">
        <v>10</v>
      </c>
      <c r="D166" s="180"/>
      <c r="E166" s="103">
        <f>E159+E153+E142+E139+E132+E129+E125+E122+E119+E116+E113+E105+E135+E165+E145</f>
        <v>5864572000</v>
      </c>
      <c r="F166" s="103">
        <f>F159+F153+F142+F139+F132+F129+F125+F122+F119+F116+F113+F105+F135+F165+F145</f>
        <v>5537866000</v>
      </c>
      <c r="G166" s="103">
        <f>G159+G153+G142+G139+G132+G129+G122+G119+G116+G113+G105+G135+G165</f>
        <v>1846631243.5500004</v>
      </c>
      <c r="H166" s="181">
        <f>G166/F166</f>
        <v>0.33345538580204009</v>
      </c>
    </row>
    <row r="167" spans="3:8" ht="58.5" customHeight="1">
      <c r="C167" s="329" t="s">
        <v>82</v>
      </c>
      <c r="D167" s="330"/>
      <c r="E167" s="330"/>
      <c r="F167" s="330"/>
      <c r="G167" s="330"/>
      <c r="H167" s="330"/>
    </row>
    <row r="168" spans="3:8" ht="35.25" customHeight="1">
      <c r="C168" s="331" t="s">
        <v>83</v>
      </c>
      <c r="D168" s="332"/>
      <c r="E168" s="332"/>
      <c r="F168" s="332"/>
      <c r="G168" s="332"/>
      <c r="H168" s="332"/>
    </row>
    <row r="169" spans="3:8" ht="23.25" customHeight="1" thickBot="1">
      <c r="C169" s="183" t="s">
        <v>230</v>
      </c>
      <c r="D169" s="184" t="s">
        <v>186</v>
      </c>
      <c r="E169" s="280">
        <v>40000000</v>
      </c>
      <c r="F169" s="216">
        <v>0</v>
      </c>
      <c r="G169" s="129">
        <v>0</v>
      </c>
      <c r="H169" s="187"/>
    </row>
    <row r="170" spans="3:8" ht="15.75" thickBot="1">
      <c r="C170" s="114" t="s">
        <v>2</v>
      </c>
      <c r="D170" s="127"/>
      <c r="E170" s="116">
        <f>E169</f>
        <v>40000000</v>
      </c>
      <c r="F170" s="116">
        <f>F169</f>
        <v>0</v>
      </c>
      <c r="G170" s="156">
        <f>G169</f>
        <v>0</v>
      </c>
      <c r="H170" s="182"/>
    </row>
    <row r="171" spans="3:8" ht="33" customHeight="1">
      <c r="C171" s="301" t="s">
        <v>244</v>
      </c>
      <c r="D171" s="302"/>
      <c r="E171" s="302"/>
      <c r="F171" s="302"/>
      <c r="G171" s="302"/>
      <c r="H171" s="303"/>
    </row>
    <row r="172" spans="3:8" ht="19.5" customHeight="1" thickBot="1">
      <c r="C172" s="106" t="s">
        <v>205</v>
      </c>
      <c r="D172" s="279" t="s">
        <v>186</v>
      </c>
      <c r="E172" s="262">
        <v>50000000</v>
      </c>
      <c r="F172" s="272">
        <v>0</v>
      </c>
      <c r="G172" s="277">
        <v>0</v>
      </c>
      <c r="H172" s="278"/>
    </row>
    <row r="173" spans="3:8" ht="15.75" thickBot="1">
      <c r="C173" s="114" t="s">
        <v>2</v>
      </c>
      <c r="D173" s="127"/>
      <c r="E173" s="116">
        <f>E172</f>
        <v>50000000</v>
      </c>
      <c r="F173" s="116">
        <f>F172</f>
        <v>0</v>
      </c>
      <c r="G173" s="156">
        <f>G172</f>
        <v>0</v>
      </c>
      <c r="H173" s="182"/>
    </row>
    <row r="174" spans="3:8" ht="30.75" customHeight="1">
      <c r="C174" s="347" t="s">
        <v>197</v>
      </c>
      <c r="D174" s="348"/>
      <c r="E174" s="348"/>
      <c r="F174" s="348"/>
      <c r="G174" s="348"/>
      <c r="H174" s="348"/>
    </row>
    <row r="175" spans="3:8" ht="22.5" customHeight="1" thickBot="1">
      <c r="C175" s="183" t="s">
        <v>221</v>
      </c>
      <c r="D175" s="188" t="s">
        <v>186</v>
      </c>
      <c r="E175" s="185">
        <v>3000000000</v>
      </c>
      <c r="F175" s="185">
        <v>3000000000</v>
      </c>
      <c r="G175" s="185">
        <v>1443552397.98</v>
      </c>
      <c r="H175" s="187">
        <f>G175/F175</f>
        <v>0.48118413265999999</v>
      </c>
    </row>
    <row r="176" spans="3:8" ht="15">
      <c r="C176" s="269" t="s">
        <v>2</v>
      </c>
      <c r="D176" s="276"/>
      <c r="E176" s="270">
        <f>SUM(E175)</f>
        <v>3000000000</v>
      </c>
      <c r="F176" s="270">
        <f>F175</f>
        <v>3000000000</v>
      </c>
      <c r="G176" s="281">
        <f>G175</f>
        <v>1443552397.98</v>
      </c>
      <c r="H176" s="282">
        <f>G176/F176</f>
        <v>0.48118413265999999</v>
      </c>
    </row>
    <row r="177" spans="3:8" ht="36.75" customHeight="1" thickBot="1">
      <c r="C177" s="304" t="s">
        <v>245</v>
      </c>
      <c r="D177" s="305"/>
      <c r="E177" s="305"/>
      <c r="F177" s="305"/>
      <c r="G177" s="305"/>
      <c r="H177" s="306"/>
    </row>
    <row r="178" spans="3:8" ht="15.75" thickBot="1">
      <c r="C178" s="283" t="s">
        <v>207</v>
      </c>
      <c r="D178" s="284" t="s">
        <v>186</v>
      </c>
      <c r="E178" s="185">
        <v>60000000</v>
      </c>
      <c r="F178" s="273">
        <v>0</v>
      </c>
      <c r="G178" s="285">
        <v>0</v>
      </c>
      <c r="H178" s="286"/>
    </row>
    <row r="179" spans="3:8" ht="15.75" thickBot="1">
      <c r="C179" s="114"/>
      <c r="D179" s="127"/>
      <c r="E179" s="116">
        <f>E178</f>
        <v>60000000</v>
      </c>
      <c r="F179" s="116">
        <f>F178</f>
        <v>0</v>
      </c>
      <c r="G179" s="189">
        <f>G178</f>
        <v>0</v>
      </c>
      <c r="H179" s="190"/>
    </row>
    <row r="180" spans="3:8" ht="30" customHeight="1">
      <c r="C180" s="349" t="s">
        <v>84</v>
      </c>
      <c r="D180" s="350"/>
      <c r="E180" s="350"/>
      <c r="F180" s="350"/>
      <c r="G180" s="350"/>
      <c r="H180" s="350"/>
    </row>
    <row r="181" spans="3:8" ht="15.75" thickBot="1">
      <c r="C181" s="106" t="s">
        <v>231</v>
      </c>
      <c r="D181" s="111" t="s">
        <v>186</v>
      </c>
      <c r="E181" s="152">
        <v>100000000</v>
      </c>
      <c r="F181" s="152">
        <v>100000000</v>
      </c>
      <c r="G181" s="107">
        <v>0</v>
      </c>
      <c r="H181" s="151">
        <f>G181/F181</f>
        <v>0</v>
      </c>
    </row>
    <row r="182" spans="3:8" ht="15.75" thickBot="1">
      <c r="C182" s="183" t="s">
        <v>232</v>
      </c>
      <c r="D182" s="188" t="s">
        <v>187</v>
      </c>
      <c r="E182" s="120">
        <v>1000000000</v>
      </c>
      <c r="F182" s="120">
        <v>1000000000</v>
      </c>
      <c r="G182" s="191">
        <v>100362866.25</v>
      </c>
      <c r="H182" s="187">
        <f>G182/F182</f>
        <v>0.10036286625</v>
      </c>
    </row>
    <row r="183" spans="3:8" ht="15.75" thickBot="1">
      <c r="C183" s="114" t="s">
        <v>2</v>
      </c>
      <c r="D183" s="127"/>
      <c r="E183" s="116">
        <f>SUM(E181:E182)</f>
        <v>1100000000</v>
      </c>
      <c r="F183" s="116">
        <f>F182+F181</f>
        <v>1100000000</v>
      </c>
      <c r="G183" s="192">
        <f>G182+G181</f>
        <v>100362866.25</v>
      </c>
      <c r="H183" s="193">
        <f>G183/F183</f>
        <v>9.1238969318181817E-2</v>
      </c>
    </row>
    <row r="184" spans="3:8" ht="22.5" customHeight="1" thickBot="1">
      <c r="C184" s="307" t="s">
        <v>246</v>
      </c>
      <c r="D184" s="308"/>
      <c r="E184" s="308"/>
      <c r="F184" s="308"/>
      <c r="G184" s="308"/>
      <c r="H184" s="309"/>
    </row>
    <row r="185" spans="3:8" ht="15.75" thickBot="1">
      <c r="C185" s="287" t="s">
        <v>232</v>
      </c>
      <c r="D185" s="288" t="s">
        <v>187</v>
      </c>
      <c r="E185" s="120">
        <v>1000000000</v>
      </c>
      <c r="F185" s="120">
        <v>1000000000</v>
      </c>
      <c r="G185" s="289">
        <v>0</v>
      </c>
      <c r="H185" s="271">
        <f>G185/F185</f>
        <v>0</v>
      </c>
    </row>
    <row r="186" spans="3:8" ht="15.75" thickBot="1">
      <c r="C186" s="114" t="s">
        <v>2</v>
      </c>
      <c r="D186" s="127"/>
      <c r="E186" s="116">
        <f>E185</f>
        <v>1000000000</v>
      </c>
      <c r="F186" s="116">
        <f>F185</f>
        <v>1000000000</v>
      </c>
      <c r="G186" s="192">
        <f>G185</f>
        <v>0</v>
      </c>
      <c r="H186" s="267">
        <f>H185</f>
        <v>0</v>
      </c>
    </row>
    <row r="187" spans="3:8" ht="29.25" customHeight="1" thickBot="1">
      <c r="C187" s="307" t="s">
        <v>247</v>
      </c>
      <c r="D187" s="308"/>
      <c r="E187" s="308"/>
      <c r="F187" s="308"/>
      <c r="G187" s="308"/>
      <c r="H187" s="309"/>
    </row>
    <row r="188" spans="3:8" ht="15.75" thickBot="1">
      <c r="C188" s="183" t="s">
        <v>232</v>
      </c>
      <c r="D188" s="188" t="s">
        <v>187</v>
      </c>
      <c r="E188" s="260">
        <v>1250000000</v>
      </c>
      <c r="F188" s="260">
        <v>1250000000</v>
      </c>
      <c r="G188" s="289">
        <v>602153686.40999997</v>
      </c>
      <c r="H188" s="271">
        <f>G188/F188</f>
        <v>0.48172294912799996</v>
      </c>
    </row>
    <row r="189" spans="3:8" ht="15.75" thickBot="1">
      <c r="C189" s="114" t="s">
        <v>2</v>
      </c>
      <c r="D189" s="127"/>
      <c r="E189" s="116">
        <f>E188</f>
        <v>1250000000</v>
      </c>
      <c r="F189" s="116">
        <f>F188</f>
        <v>1250000000</v>
      </c>
      <c r="G189" s="192">
        <f>G188</f>
        <v>602153686.40999997</v>
      </c>
      <c r="H189" s="267">
        <f>H188</f>
        <v>0.48172294912799996</v>
      </c>
    </row>
    <row r="190" spans="3:8" ht="34.5" customHeight="1" thickBot="1">
      <c r="C190" s="104" t="s">
        <v>87</v>
      </c>
      <c r="D190" s="194"/>
      <c r="E190" s="116">
        <f>E189+E186+E183+E179+E176+E173+E170</f>
        <v>6500000000</v>
      </c>
      <c r="F190" s="103">
        <f>F183+F176+F170+F189+F186</f>
        <v>6350000000</v>
      </c>
      <c r="G190" s="195">
        <f>G183+G176+G170+G189</f>
        <v>2146068950.6399999</v>
      </c>
      <c r="H190" s="181">
        <f>G190/F190</f>
        <v>0.33796361427401572</v>
      </c>
    </row>
    <row r="191" spans="3:8" ht="19.5" thickBot="1">
      <c r="D191" s="1"/>
      <c r="E191" s="213"/>
    </row>
    <row r="192" spans="3:8" ht="38.25" thickBot="1">
      <c r="C192" s="164" t="s">
        <v>198</v>
      </c>
      <c r="D192" s="165"/>
      <c r="E192" s="168">
        <f>E190+E166+E93+E62</f>
        <v>14985044000</v>
      </c>
      <c r="F192" s="168">
        <f>F190+F166+F93+F62</f>
        <v>14375747721.5</v>
      </c>
      <c r="G192" s="166">
        <f>G190+G166+G93+G62</f>
        <v>5583283974.6800003</v>
      </c>
      <c r="H192" s="167">
        <f>G192/F192</f>
        <v>0.38838216159913436</v>
      </c>
    </row>
    <row r="196" spans="3:8">
      <c r="C196" s="10" t="s">
        <v>252</v>
      </c>
    </row>
    <row r="199" spans="3:8">
      <c r="G199" s="218"/>
      <c r="H199" s="220"/>
    </row>
    <row r="200" spans="3:8">
      <c r="G200" s="218"/>
      <c r="H200" s="220"/>
    </row>
    <row r="201" spans="3:8">
      <c r="G201" s="217"/>
      <c r="H201" s="220"/>
    </row>
    <row r="202" spans="3:8">
      <c r="G202" s="217"/>
      <c r="H202" s="220"/>
    </row>
    <row r="203" spans="3:8">
      <c r="G203" s="217"/>
      <c r="H203" s="220"/>
    </row>
    <row r="204" spans="3:8">
      <c r="G204" s="219"/>
    </row>
  </sheetData>
  <mergeCells count="48">
    <mergeCell ref="C184:H184"/>
    <mergeCell ref="C187:H187"/>
    <mergeCell ref="E4:E5"/>
    <mergeCell ref="C174:H174"/>
    <mergeCell ref="C180:H180"/>
    <mergeCell ref="C27:H27"/>
    <mergeCell ref="C47:H47"/>
    <mergeCell ref="C63:H63"/>
    <mergeCell ref="C64:H64"/>
    <mergeCell ref="C53:H53"/>
    <mergeCell ref="C56:H56"/>
    <mergeCell ref="C59:H59"/>
    <mergeCell ref="C85:H85"/>
    <mergeCell ref="C94:H94"/>
    <mergeCell ref="C95:H95"/>
    <mergeCell ref="C106:H106"/>
    <mergeCell ref="C1:H1"/>
    <mergeCell ref="D4:D5"/>
    <mergeCell ref="C2:H2"/>
    <mergeCell ref="C167:H167"/>
    <mergeCell ref="C168:H168"/>
    <mergeCell ref="C50:H50"/>
    <mergeCell ref="C4:C5"/>
    <mergeCell ref="G4:G5"/>
    <mergeCell ref="H4:H5"/>
    <mergeCell ref="F4:F5"/>
    <mergeCell ref="C6:H6"/>
    <mergeCell ref="C7:H7"/>
    <mergeCell ref="C17:H17"/>
    <mergeCell ref="C76:H76"/>
    <mergeCell ref="C79:H79"/>
    <mergeCell ref="C82:H82"/>
    <mergeCell ref="C88:H88"/>
    <mergeCell ref="C114:H114"/>
    <mergeCell ref="C117:H117"/>
    <mergeCell ref="C120:H120"/>
    <mergeCell ref="C123:H123"/>
    <mergeCell ref="C126:H126"/>
    <mergeCell ref="C130:H130"/>
    <mergeCell ref="C136:H136"/>
    <mergeCell ref="C140:H140"/>
    <mergeCell ref="C133:H133"/>
    <mergeCell ref="C143:H143"/>
    <mergeCell ref="C160:H160"/>
    <mergeCell ref="C171:H171"/>
    <mergeCell ref="C177:H177"/>
    <mergeCell ref="C146:H146"/>
    <mergeCell ref="C154:H154"/>
  </mergeCells>
  <printOptions horizontalCentered="1"/>
  <pageMargins left="0" right="0" top="0" bottom="0.25" header="0" footer="0"/>
  <pageSetup scale="80" fitToWidth="0" orientation="landscape" useFirstPageNumber="1" r:id="rId1"/>
  <headerFooter>
    <oddFooter>&amp;L&amp;P/9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1"/>
  <sheetViews>
    <sheetView topLeftCell="B142" workbookViewId="0">
      <selection activeCell="E4" sqref="E4:E23"/>
    </sheetView>
  </sheetViews>
  <sheetFormatPr defaultRowHeight="15"/>
  <cols>
    <col min="1" max="1" width="14.42578125" customWidth="1"/>
    <col min="2" max="2" width="21.42578125" style="18" bestFit="1" customWidth="1"/>
    <col min="4" max="4" width="40" bestFit="1" customWidth="1"/>
    <col min="5" max="5" width="21.42578125" bestFit="1" customWidth="1"/>
  </cols>
  <sheetData>
    <row r="1" spans="1:5">
      <c r="B1"/>
    </row>
    <row r="3" spans="1:5">
      <c r="A3" s="97" t="s">
        <v>90</v>
      </c>
      <c r="B3" s="97" t="s">
        <v>91</v>
      </c>
      <c r="C3" s="97" t="s">
        <v>89</v>
      </c>
      <c r="D3" s="97" t="s">
        <v>88</v>
      </c>
      <c r="E3" s="18" t="s">
        <v>180</v>
      </c>
    </row>
    <row r="4" spans="1:5">
      <c r="A4" t="s">
        <v>59</v>
      </c>
      <c r="B4" t="s">
        <v>94</v>
      </c>
      <c r="C4" t="s">
        <v>105</v>
      </c>
      <c r="D4" s="18" t="s">
        <v>104</v>
      </c>
      <c r="E4" s="18">
        <v>12093726.9</v>
      </c>
    </row>
    <row r="5" spans="1:5">
      <c r="B5"/>
      <c r="D5" s="18" t="s">
        <v>170</v>
      </c>
      <c r="E5" s="18">
        <v>845740.17999999993</v>
      </c>
    </row>
    <row r="6" spans="1:5">
      <c r="B6"/>
      <c r="D6" s="18" t="s">
        <v>171</v>
      </c>
      <c r="E6" s="18">
        <v>592038.56000000006</v>
      </c>
    </row>
    <row r="7" spans="1:5">
      <c r="B7"/>
      <c r="D7" s="18" t="s">
        <v>172</v>
      </c>
      <c r="E7" s="18">
        <v>1245199.5499999998</v>
      </c>
    </row>
    <row r="8" spans="1:5">
      <c r="B8"/>
      <c r="E8" s="18"/>
    </row>
    <row r="9" spans="1:5">
      <c r="B9"/>
      <c r="C9" t="s">
        <v>169</v>
      </c>
      <c r="D9" s="18" t="s">
        <v>173</v>
      </c>
      <c r="E9" s="18">
        <v>1699321.18</v>
      </c>
    </row>
    <row r="10" spans="1:5">
      <c r="B10"/>
      <c r="D10" s="18" t="s">
        <v>168</v>
      </c>
      <c r="E10" s="18">
        <v>761000.39</v>
      </c>
    </row>
    <row r="11" spans="1:5">
      <c r="B11"/>
      <c r="E11" s="18"/>
    </row>
    <row r="12" spans="1:5">
      <c r="B12"/>
      <c r="C12" t="s">
        <v>175</v>
      </c>
      <c r="D12" s="18" t="s">
        <v>174</v>
      </c>
      <c r="E12" s="18">
        <v>678675.36</v>
      </c>
    </row>
    <row r="13" spans="1:5">
      <c r="B13"/>
      <c r="E13" s="18"/>
    </row>
    <row r="14" spans="1:5">
      <c r="B14"/>
      <c r="C14" t="s">
        <v>148</v>
      </c>
      <c r="D14" s="18" t="s">
        <v>147</v>
      </c>
      <c r="E14" s="18">
        <v>93222.44</v>
      </c>
    </row>
    <row r="15" spans="1:5">
      <c r="B15"/>
      <c r="E15" s="18"/>
    </row>
    <row r="16" spans="1:5">
      <c r="B16"/>
      <c r="C16" t="s">
        <v>143</v>
      </c>
      <c r="D16" s="18" t="s">
        <v>142</v>
      </c>
      <c r="E16" s="18">
        <v>75</v>
      </c>
    </row>
    <row r="17" spans="2:5">
      <c r="B17"/>
      <c r="E17" s="18"/>
    </row>
    <row r="18" spans="2:5">
      <c r="B18"/>
      <c r="C18" t="s">
        <v>99</v>
      </c>
      <c r="D18" s="18" t="s">
        <v>130</v>
      </c>
      <c r="E18" s="18">
        <v>82800</v>
      </c>
    </row>
    <row r="19" spans="2:5">
      <c r="B19"/>
      <c r="D19" s="18" t="s">
        <v>117</v>
      </c>
      <c r="E19" s="18">
        <v>109579.2</v>
      </c>
    </row>
    <row r="20" spans="2:5">
      <c r="B20"/>
      <c r="D20" s="18" t="s">
        <v>133</v>
      </c>
      <c r="E20" s="18">
        <v>561320.73</v>
      </c>
    </row>
    <row r="21" spans="2:5">
      <c r="B21"/>
      <c r="E21" s="18"/>
    </row>
    <row r="22" spans="2:5">
      <c r="B22"/>
      <c r="C22" t="s">
        <v>108</v>
      </c>
      <c r="D22" s="18" t="s">
        <v>123</v>
      </c>
      <c r="E22" s="18">
        <v>133499920</v>
      </c>
    </row>
    <row r="23" spans="2:5">
      <c r="B23"/>
      <c r="D23" s="18" t="s">
        <v>107</v>
      </c>
      <c r="E23" s="18">
        <v>66500071</v>
      </c>
    </row>
    <row r="24" spans="2:5">
      <c r="B24"/>
      <c r="E24" s="18"/>
    </row>
    <row r="25" spans="2:5">
      <c r="B25" t="s">
        <v>100</v>
      </c>
      <c r="C25" t="s">
        <v>105</v>
      </c>
      <c r="D25" s="18" t="s">
        <v>104</v>
      </c>
      <c r="E25" s="18">
        <v>31950538.949999999</v>
      </c>
    </row>
    <row r="26" spans="2:5">
      <c r="B26"/>
      <c r="D26" s="18" t="s">
        <v>177</v>
      </c>
      <c r="E26" s="18">
        <v>408167.29</v>
      </c>
    </row>
    <row r="27" spans="2:5">
      <c r="B27"/>
      <c r="D27" s="18" t="s">
        <v>170</v>
      </c>
      <c r="E27" s="18">
        <v>2598899.52</v>
      </c>
    </row>
    <row r="28" spans="2:5">
      <c r="B28"/>
      <c r="D28" s="18" t="s">
        <v>171</v>
      </c>
      <c r="E28" s="18">
        <v>821544.27999999991</v>
      </c>
    </row>
    <row r="29" spans="2:5">
      <c r="B29"/>
      <c r="D29" s="18" t="s">
        <v>172</v>
      </c>
      <c r="E29" s="18">
        <v>2730280.7800000003</v>
      </c>
    </row>
    <row r="30" spans="2:5">
      <c r="B30"/>
      <c r="E30" s="18"/>
    </row>
    <row r="31" spans="2:5">
      <c r="B31"/>
      <c r="C31" t="s">
        <v>169</v>
      </c>
      <c r="D31" s="18" t="s">
        <v>173</v>
      </c>
      <c r="E31" s="18">
        <v>4428584.6399999997</v>
      </c>
    </row>
    <row r="32" spans="2:5">
      <c r="B32"/>
      <c r="D32" s="18" t="s">
        <v>168</v>
      </c>
      <c r="E32" s="18">
        <v>1983235.8699999999</v>
      </c>
    </row>
    <row r="33" spans="2:5">
      <c r="B33"/>
      <c r="E33" s="18"/>
    </row>
    <row r="34" spans="2:5">
      <c r="B34"/>
      <c r="C34" t="s">
        <v>175</v>
      </c>
      <c r="D34" s="18" t="s">
        <v>174</v>
      </c>
      <c r="E34" s="18">
        <v>1097040.76</v>
      </c>
    </row>
    <row r="35" spans="2:5">
      <c r="B35"/>
      <c r="E35" s="18"/>
    </row>
    <row r="36" spans="2:5">
      <c r="B36"/>
      <c r="C36" t="s">
        <v>143</v>
      </c>
      <c r="D36" s="18" t="s">
        <v>142</v>
      </c>
      <c r="E36" s="18">
        <v>6300</v>
      </c>
    </row>
    <row r="37" spans="2:5">
      <c r="B37"/>
      <c r="E37" s="18"/>
    </row>
    <row r="38" spans="2:5">
      <c r="B38"/>
      <c r="C38" t="s">
        <v>120</v>
      </c>
      <c r="D38" s="18" t="s">
        <v>182</v>
      </c>
      <c r="E38" s="18">
        <v>1145454.03</v>
      </c>
    </row>
    <row r="39" spans="2:5">
      <c r="B39"/>
      <c r="E39" s="18"/>
    </row>
    <row r="40" spans="2:5">
      <c r="B40" t="s">
        <v>97</v>
      </c>
      <c r="C40" t="s">
        <v>105</v>
      </c>
      <c r="D40" s="18" t="s">
        <v>104</v>
      </c>
      <c r="E40" s="18">
        <v>29235372.890000001</v>
      </c>
    </row>
    <row r="41" spans="2:5">
      <c r="B41"/>
      <c r="D41" s="18" t="s">
        <v>177</v>
      </c>
      <c r="E41" s="18">
        <v>185353.23</v>
      </c>
    </row>
    <row r="42" spans="2:5">
      <c r="B42"/>
      <c r="D42" s="18" t="s">
        <v>179</v>
      </c>
      <c r="E42" s="18">
        <v>8964.42</v>
      </c>
    </row>
    <row r="43" spans="2:5">
      <c r="B43"/>
      <c r="D43" s="18" t="s">
        <v>170</v>
      </c>
      <c r="E43" s="18">
        <v>1701628.83</v>
      </c>
    </row>
    <row r="44" spans="2:5">
      <c r="B44"/>
      <c r="D44" s="18" t="s">
        <v>171</v>
      </c>
      <c r="E44" s="18">
        <v>1123786.33</v>
      </c>
    </row>
    <row r="45" spans="2:5">
      <c r="B45"/>
      <c r="D45" s="18" t="s">
        <v>172</v>
      </c>
      <c r="E45" s="18">
        <v>2748736.43</v>
      </c>
    </row>
    <row r="46" spans="2:5">
      <c r="B46"/>
      <c r="D46" s="18" t="s">
        <v>178</v>
      </c>
      <c r="E46" s="18">
        <v>535391.84</v>
      </c>
    </row>
    <row r="47" spans="2:5">
      <c r="B47"/>
      <c r="E47" s="18"/>
    </row>
    <row r="48" spans="2:5">
      <c r="B48"/>
      <c r="C48" t="s">
        <v>169</v>
      </c>
      <c r="D48" s="18" t="s">
        <v>173</v>
      </c>
      <c r="E48" s="18">
        <v>4087012.0300000003</v>
      </c>
    </row>
    <row r="49" spans="2:5">
      <c r="B49"/>
      <c r="D49" s="18" t="s">
        <v>168</v>
      </c>
      <c r="E49" s="18">
        <v>1830270.5300000003</v>
      </c>
    </row>
    <row r="50" spans="2:5">
      <c r="B50"/>
      <c r="E50" s="18"/>
    </row>
    <row r="51" spans="2:5">
      <c r="B51"/>
      <c r="C51" t="s">
        <v>96</v>
      </c>
      <c r="D51" s="18" t="s">
        <v>95</v>
      </c>
      <c r="E51" s="18">
        <v>2.0000000004074536E-2</v>
      </c>
    </row>
    <row r="52" spans="2:5">
      <c r="B52"/>
      <c r="D52" s="18" t="s">
        <v>141</v>
      </c>
      <c r="E52" s="18">
        <v>795149.33</v>
      </c>
    </row>
    <row r="53" spans="2:5">
      <c r="B53"/>
      <c r="D53" s="18" t="s">
        <v>145</v>
      </c>
      <c r="E53" s="18">
        <v>719519.21</v>
      </c>
    </row>
    <row r="54" spans="2:5">
      <c r="B54"/>
      <c r="E54" s="18"/>
    </row>
    <row r="55" spans="2:5">
      <c r="B55"/>
      <c r="C55" t="s">
        <v>175</v>
      </c>
      <c r="D55" s="18" t="s">
        <v>176</v>
      </c>
      <c r="E55" s="18">
        <v>111454.92000000001</v>
      </c>
    </row>
    <row r="56" spans="2:5">
      <c r="B56"/>
      <c r="D56" s="18" t="s">
        <v>174</v>
      </c>
      <c r="E56" s="18">
        <v>1687793.57</v>
      </c>
    </row>
    <row r="57" spans="2:5">
      <c r="B57"/>
      <c r="E57" s="18"/>
    </row>
    <row r="58" spans="2:5">
      <c r="B58"/>
      <c r="C58" t="s">
        <v>148</v>
      </c>
      <c r="D58" s="18" t="s">
        <v>147</v>
      </c>
      <c r="E58" s="18">
        <v>400018.87</v>
      </c>
    </row>
    <row r="59" spans="2:5">
      <c r="B59"/>
      <c r="E59" s="18"/>
    </row>
    <row r="60" spans="2:5">
      <c r="B60"/>
      <c r="C60" t="s">
        <v>111</v>
      </c>
      <c r="D60" s="18" t="s">
        <v>149</v>
      </c>
      <c r="E60" s="18">
        <v>5239.0300000000007</v>
      </c>
    </row>
    <row r="61" spans="2:5">
      <c r="B61"/>
      <c r="D61" s="18" t="s">
        <v>115</v>
      </c>
      <c r="E61" s="18">
        <v>610623.09</v>
      </c>
    </row>
    <row r="62" spans="2:5">
      <c r="B62"/>
      <c r="D62" s="18" t="s">
        <v>166</v>
      </c>
      <c r="E62" s="18">
        <v>1073964.1600000001</v>
      </c>
    </row>
    <row r="63" spans="2:5">
      <c r="B63"/>
      <c r="D63" s="18" t="s">
        <v>165</v>
      </c>
      <c r="E63" s="18">
        <v>752399.84</v>
      </c>
    </row>
    <row r="64" spans="2:5">
      <c r="B64"/>
      <c r="D64" s="18" t="s">
        <v>138</v>
      </c>
      <c r="E64" s="18">
        <v>90899</v>
      </c>
    </row>
    <row r="65" spans="2:5">
      <c r="B65"/>
      <c r="D65" s="18" t="s">
        <v>116</v>
      </c>
      <c r="E65" s="18">
        <v>385440</v>
      </c>
    </row>
    <row r="66" spans="2:5">
      <c r="B66"/>
      <c r="D66" s="18" t="s">
        <v>153</v>
      </c>
      <c r="E66" s="18">
        <v>461894.40000000002</v>
      </c>
    </row>
    <row r="67" spans="2:5">
      <c r="B67"/>
      <c r="D67" s="18" t="s">
        <v>110</v>
      </c>
      <c r="E67" s="18">
        <v>167082.1</v>
      </c>
    </row>
    <row r="68" spans="2:5">
      <c r="B68"/>
      <c r="D68" s="18" t="s">
        <v>144</v>
      </c>
      <c r="E68" s="18">
        <v>576000</v>
      </c>
    </row>
    <row r="69" spans="2:5">
      <c r="B69"/>
      <c r="D69" s="18" t="s">
        <v>163</v>
      </c>
      <c r="E69" s="18">
        <v>126885.15</v>
      </c>
    </row>
    <row r="70" spans="2:5">
      <c r="B70"/>
      <c r="E70" s="18"/>
    </row>
    <row r="71" spans="2:5">
      <c r="B71"/>
      <c r="C71" t="s">
        <v>99</v>
      </c>
      <c r="D71" s="18" t="s">
        <v>146</v>
      </c>
      <c r="E71" s="18">
        <v>855732</v>
      </c>
    </row>
    <row r="72" spans="2:5">
      <c r="B72"/>
      <c r="D72" s="18" t="s">
        <v>130</v>
      </c>
      <c r="E72" s="18">
        <v>339600</v>
      </c>
    </row>
    <row r="73" spans="2:5">
      <c r="B73"/>
      <c r="D73" s="18" t="s">
        <v>131</v>
      </c>
      <c r="E73" s="18">
        <v>336792</v>
      </c>
    </row>
    <row r="74" spans="2:5">
      <c r="B74"/>
      <c r="D74" s="18" t="s">
        <v>162</v>
      </c>
      <c r="E74" s="18">
        <v>1487880</v>
      </c>
    </row>
    <row r="75" spans="2:5">
      <c r="B75"/>
      <c r="D75" s="18" t="s">
        <v>98</v>
      </c>
      <c r="E75" s="18">
        <v>199992</v>
      </c>
    </row>
    <row r="76" spans="2:5">
      <c r="B76"/>
      <c r="D76" s="18" t="s">
        <v>117</v>
      </c>
      <c r="E76" s="18">
        <v>41329.800000000003</v>
      </c>
    </row>
    <row r="77" spans="2:5">
      <c r="B77"/>
      <c r="D77" s="18" t="s">
        <v>164</v>
      </c>
      <c r="E77" s="18">
        <v>360000</v>
      </c>
    </row>
    <row r="78" spans="2:5">
      <c r="B78"/>
      <c r="D78" s="18" t="s">
        <v>139</v>
      </c>
      <c r="E78" s="18">
        <v>17582290.530000001</v>
      </c>
    </row>
    <row r="79" spans="2:5">
      <c r="B79"/>
      <c r="D79" s="18" t="s">
        <v>106</v>
      </c>
      <c r="E79" s="18">
        <v>266990</v>
      </c>
    </row>
    <row r="80" spans="2:5">
      <c r="B80"/>
      <c r="D80" s="18" t="s">
        <v>156</v>
      </c>
      <c r="E80" s="18">
        <v>49000</v>
      </c>
    </row>
    <row r="81" spans="2:5">
      <c r="B81"/>
      <c r="E81" s="18"/>
    </row>
    <row r="82" spans="2:5">
      <c r="B82"/>
      <c r="C82" t="s">
        <v>125</v>
      </c>
      <c r="D82" s="18" t="s">
        <v>160</v>
      </c>
      <c r="E82" s="18">
        <v>24000</v>
      </c>
    </row>
    <row r="83" spans="2:5">
      <c r="B83"/>
      <c r="D83" s="18" t="s">
        <v>124</v>
      </c>
      <c r="E83" s="18">
        <v>69960</v>
      </c>
    </row>
    <row r="84" spans="2:5">
      <c r="B84"/>
      <c r="E84" s="18"/>
    </row>
    <row r="85" spans="2:5">
      <c r="B85"/>
      <c r="C85" t="s">
        <v>120</v>
      </c>
      <c r="D85" s="18" t="s">
        <v>119</v>
      </c>
      <c r="E85" s="18">
        <v>1002921.7800000001</v>
      </c>
    </row>
    <row r="86" spans="2:5">
      <c r="B86"/>
      <c r="D86" s="18" t="s">
        <v>132</v>
      </c>
      <c r="E86" s="18">
        <v>378200</v>
      </c>
    </row>
    <row r="87" spans="2:5">
      <c r="B87"/>
      <c r="D87" s="18" t="s">
        <v>157</v>
      </c>
      <c r="E87" s="18">
        <v>532800</v>
      </c>
    </row>
    <row r="88" spans="2:5">
      <c r="B88"/>
      <c r="D88" s="18" t="s">
        <v>158</v>
      </c>
      <c r="E88" s="18">
        <v>1484040</v>
      </c>
    </row>
    <row r="89" spans="2:5">
      <c r="B89"/>
      <c r="D89" s="18" t="s">
        <v>161</v>
      </c>
      <c r="E89" s="18">
        <v>36000</v>
      </c>
    </row>
    <row r="90" spans="2:5">
      <c r="B90"/>
      <c r="D90" s="18" t="s">
        <v>140</v>
      </c>
      <c r="E90" s="18">
        <v>14815.2</v>
      </c>
    </row>
    <row r="91" spans="2:5">
      <c r="B91"/>
      <c r="E91" s="18"/>
    </row>
    <row r="92" spans="2:5">
      <c r="B92"/>
      <c r="C92" t="s">
        <v>151</v>
      </c>
      <c r="D92" s="18" t="s">
        <v>150</v>
      </c>
      <c r="E92" s="18">
        <v>2697492.9</v>
      </c>
    </row>
    <row r="93" spans="2:5">
      <c r="B93"/>
      <c r="E93" s="18"/>
    </row>
    <row r="94" spans="2:5">
      <c r="B94"/>
      <c r="C94" t="s">
        <v>155</v>
      </c>
      <c r="D94" s="18" t="s">
        <v>154</v>
      </c>
      <c r="E94" s="18">
        <v>87740</v>
      </c>
    </row>
    <row r="95" spans="2:5">
      <c r="B95"/>
      <c r="D95" s="18" t="s">
        <v>159</v>
      </c>
      <c r="E95" s="18">
        <v>150000</v>
      </c>
    </row>
    <row r="96" spans="2:5">
      <c r="B96"/>
      <c r="E96" s="18"/>
    </row>
    <row r="97" spans="1:5">
      <c r="B97"/>
      <c r="C97" t="s">
        <v>135</v>
      </c>
      <c r="D97" s="18" t="s">
        <v>134</v>
      </c>
      <c r="E97" s="18">
        <v>16593317.619999994</v>
      </c>
    </row>
    <row r="98" spans="1:5">
      <c r="B98"/>
      <c r="E98" s="18"/>
    </row>
    <row r="99" spans="1:5">
      <c r="B99"/>
      <c r="C99" t="s">
        <v>122</v>
      </c>
      <c r="D99" s="18" t="s">
        <v>121</v>
      </c>
      <c r="E99" s="18">
        <v>2495596.7999999998</v>
      </c>
    </row>
    <row r="100" spans="1:5">
      <c r="B100"/>
      <c r="D100" s="18" t="s">
        <v>167</v>
      </c>
      <c r="E100" s="18">
        <v>724680</v>
      </c>
    </row>
    <row r="101" spans="1:5">
      <c r="B101"/>
      <c r="E101" s="18"/>
    </row>
    <row r="102" spans="1:5">
      <c r="B102" t="s">
        <v>127</v>
      </c>
      <c r="C102" t="s">
        <v>93</v>
      </c>
      <c r="D102" s="18" t="s">
        <v>92</v>
      </c>
      <c r="E102" s="18">
        <v>65000000</v>
      </c>
    </row>
    <row r="103" spans="1:5">
      <c r="B103"/>
      <c r="E103" s="18"/>
    </row>
    <row r="104" spans="1:5">
      <c r="B104" t="s">
        <v>114</v>
      </c>
      <c r="C104" t="s">
        <v>113</v>
      </c>
      <c r="D104" s="18" t="s">
        <v>112</v>
      </c>
      <c r="E104" s="18">
        <v>19576403.039999999</v>
      </c>
    </row>
    <row r="105" spans="1:5">
      <c r="B105"/>
      <c r="E105" s="18"/>
    </row>
    <row r="106" spans="1:5">
      <c r="B106" t="s">
        <v>109</v>
      </c>
      <c r="C106" t="s">
        <v>108</v>
      </c>
      <c r="D106" s="18" t="s">
        <v>123</v>
      </c>
      <c r="E106" s="18">
        <v>45044996.579999998</v>
      </c>
    </row>
    <row r="107" spans="1:5">
      <c r="B107"/>
      <c r="D107" s="18" t="s">
        <v>107</v>
      </c>
      <c r="E107" s="18">
        <v>54955000</v>
      </c>
    </row>
    <row r="108" spans="1:5">
      <c r="B108"/>
      <c r="E108" s="18"/>
    </row>
    <row r="109" spans="1:5">
      <c r="B109" t="s">
        <v>183</v>
      </c>
      <c r="C109" t="s">
        <v>108</v>
      </c>
      <c r="D109" s="18" t="s">
        <v>107</v>
      </c>
      <c r="E109" s="18">
        <v>70000000</v>
      </c>
    </row>
    <row r="110" spans="1:5">
      <c r="B110"/>
      <c r="E110" s="18"/>
    </row>
    <row r="111" spans="1:5">
      <c r="A111" t="s">
        <v>60</v>
      </c>
      <c r="B111" t="s">
        <v>103</v>
      </c>
      <c r="C111" t="s">
        <v>105</v>
      </c>
      <c r="D111" s="18" t="s">
        <v>104</v>
      </c>
      <c r="E111" s="18">
        <v>11835837.940000001</v>
      </c>
    </row>
    <row r="112" spans="1:5">
      <c r="B112"/>
      <c r="D112" s="18" t="s">
        <v>177</v>
      </c>
      <c r="E112" s="18">
        <v>104411.24</v>
      </c>
    </row>
    <row r="113" spans="2:5">
      <c r="B113"/>
      <c r="D113" s="18" t="s">
        <v>170</v>
      </c>
      <c r="E113" s="18">
        <v>850052.09</v>
      </c>
    </row>
    <row r="114" spans="2:5">
      <c r="B114"/>
      <c r="D114" s="18" t="s">
        <v>171</v>
      </c>
      <c r="E114" s="18">
        <v>454688.13</v>
      </c>
    </row>
    <row r="115" spans="2:5">
      <c r="B115"/>
      <c r="D115" s="18" t="s">
        <v>172</v>
      </c>
      <c r="E115" s="18">
        <v>1246981.8600000003</v>
      </c>
    </row>
    <row r="116" spans="2:5">
      <c r="B116"/>
      <c r="E116" s="18"/>
    </row>
    <row r="117" spans="2:5">
      <c r="B117"/>
      <c r="C117" t="s">
        <v>169</v>
      </c>
      <c r="D117" s="18" t="s">
        <v>173</v>
      </c>
      <c r="E117" s="18">
        <v>1666576.67</v>
      </c>
    </row>
    <row r="118" spans="2:5">
      <c r="B118"/>
      <c r="D118" s="18" t="s">
        <v>168</v>
      </c>
      <c r="E118" s="18">
        <v>746336.45</v>
      </c>
    </row>
    <row r="119" spans="2:5">
      <c r="B119"/>
      <c r="E119" s="18"/>
    </row>
    <row r="120" spans="2:5">
      <c r="B120"/>
      <c r="C120" t="s">
        <v>175</v>
      </c>
      <c r="D120" s="18" t="s">
        <v>174</v>
      </c>
      <c r="E120" s="18">
        <v>510110.86</v>
      </c>
    </row>
    <row r="121" spans="2:5">
      <c r="B121"/>
      <c r="E121" s="18"/>
    </row>
    <row r="122" spans="2:5">
      <c r="B122"/>
      <c r="C122" t="s">
        <v>102</v>
      </c>
      <c r="D122" s="18" t="s">
        <v>118</v>
      </c>
      <c r="E122" s="18">
        <v>375000</v>
      </c>
    </row>
    <row r="123" spans="2:5">
      <c r="B123"/>
      <c r="D123" s="18" t="s">
        <v>101</v>
      </c>
      <c r="E123" s="18">
        <v>31500</v>
      </c>
    </row>
    <row r="124" spans="2:5">
      <c r="B124"/>
      <c r="E124" s="18"/>
    </row>
    <row r="125" spans="2:5">
      <c r="B125"/>
      <c r="C125" t="s">
        <v>137</v>
      </c>
      <c r="D125" s="18" t="s">
        <v>136</v>
      </c>
      <c r="E125" s="18">
        <v>2442215</v>
      </c>
    </row>
    <row r="126" spans="2:5">
      <c r="B126"/>
      <c r="E126" s="18"/>
    </row>
    <row r="127" spans="2:5">
      <c r="B127" t="s">
        <v>94</v>
      </c>
      <c r="C127" t="s">
        <v>93</v>
      </c>
      <c r="D127" s="18" t="s">
        <v>92</v>
      </c>
      <c r="E127" s="18">
        <v>253217210</v>
      </c>
    </row>
    <row r="128" spans="2:5">
      <c r="B128"/>
      <c r="E128" s="18"/>
    </row>
    <row r="129" spans="1:5">
      <c r="B129" t="s">
        <v>100</v>
      </c>
      <c r="C129" t="s">
        <v>93</v>
      </c>
      <c r="D129" s="18" t="s">
        <v>92</v>
      </c>
      <c r="E129" s="18">
        <v>59332000</v>
      </c>
    </row>
    <row r="130" spans="1:5">
      <c r="B130"/>
      <c r="E130" s="18"/>
    </row>
    <row r="131" spans="1:5">
      <c r="B131" t="s">
        <v>97</v>
      </c>
      <c r="C131" t="s">
        <v>108</v>
      </c>
      <c r="D131" s="18" t="s">
        <v>123</v>
      </c>
      <c r="E131" s="18">
        <v>36477263.299999997</v>
      </c>
    </row>
    <row r="132" spans="1:5">
      <c r="B132"/>
      <c r="D132" s="18" t="s">
        <v>107</v>
      </c>
      <c r="E132" s="18">
        <v>63519733.199999996</v>
      </c>
    </row>
    <row r="133" spans="1:5">
      <c r="B133"/>
      <c r="E133" s="18"/>
    </row>
    <row r="134" spans="1:5">
      <c r="A134" t="s">
        <v>61</v>
      </c>
      <c r="B134" t="s">
        <v>103</v>
      </c>
      <c r="C134" t="s">
        <v>105</v>
      </c>
      <c r="D134" s="18" t="s">
        <v>104</v>
      </c>
      <c r="E134" s="18">
        <v>9355254.7199999988</v>
      </c>
    </row>
    <row r="135" spans="1:5">
      <c r="B135"/>
      <c r="D135" s="18" t="s">
        <v>170</v>
      </c>
      <c r="E135" s="18">
        <v>578921.85</v>
      </c>
    </row>
    <row r="136" spans="1:5">
      <c r="B136"/>
      <c r="D136" s="18" t="s">
        <v>171</v>
      </c>
      <c r="E136" s="18">
        <v>495128.83</v>
      </c>
    </row>
    <row r="137" spans="1:5">
      <c r="B137"/>
      <c r="D137" s="18" t="s">
        <v>172</v>
      </c>
      <c r="E137" s="18">
        <v>919527.08000000007</v>
      </c>
    </row>
    <row r="138" spans="1:5">
      <c r="B138"/>
      <c r="E138" s="18"/>
    </row>
    <row r="139" spans="1:5">
      <c r="B139"/>
      <c r="C139" t="s">
        <v>169</v>
      </c>
      <c r="D139" s="18" t="s">
        <v>173</v>
      </c>
      <c r="E139" s="18">
        <v>1305115.7800000003</v>
      </c>
    </row>
    <row r="140" spans="1:5">
      <c r="B140"/>
      <c r="D140" s="18" t="s">
        <v>168</v>
      </c>
      <c r="E140" s="18">
        <v>584464.85</v>
      </c>
    </row>
    <row r="141" spans="1:5">
      <c r="B141"/>
      <c r="E141" s="18"/>
    </row>
    <row r="142" spans="1:5">
      <c r="B142"/>
      <c r="C142" t="s">
        <v>175</v>
      </c>
      <c r="D142" s="18" t="s">
        <v>174</v>
      </c>
      <c r="E142" s="18">
        <v>367098.68</v>
      </c>
    </row>
    <row r="143" spans="1:5">
      <c r="B143"/>
      <c r="E143" s="18"/>
    </row>
    <row r="144" spans="1:5">
      <c r="B144"/>
      <c r="C144" t="s">
        <v>148</v>
      </c>
      <c r="D144" s="18" t="s">
        <v>147</v>
      </c>
      <c r="E144" s="18">
        <v>71191.33</v>
      </c>
    </row>
    <row r="145" spans="2:5">
      <c r="B145"/>
      <c r="E145" s="18"/>
    </row>
    <row r="146" spans="2:5">
      <c r="B146"/>
      <c r="C146" t="s">
        <v>143</v>
      </c>
      <c r="D146" s="18" t="s">
        <v>142</v>
      </c>
      <c r="E146" s="18">
        <v>225</v>
      </c>
    </row>
    <row r="147" spans="2:5">
      <c r="B147"/>
      <c r="E147" s="18"/>
    </row>
    <row r="148" spans="2:5">
      <c r="B148"/>
      <c r="C148" t="s">
        <v>108</v>
      </c>
      <c r="D148" s="18" t="s">
        <v>126</v>
      </c>
      <c r="E148" s="18">
        <v>90000000</v>
      </c>
    </row>
    <row r="149" spans="2:5">
      <c r="B149"/>
      <c r="E149" s="18"/>
    </row>
    <row r="150" spans="2:5">
      <c r="B150" t="s">
        <v>94</v>
      </c>
      <c r="C150" t="s">
        <v>105</v>
      </c>
      <c r="D150" s="18" t="s">
        <v>104</v>
      </c>
      <c r="E150" s="18">
        <v>5062411.32</v>
      </c>
    </row>
    <row r="151" spans="2:5">
      <c r="B151"/>
      <c r="D151" s="18" t="s">
        <v>177</v>
      </c>
      <c r="E151" s="18">
        <v>34356.449999999997</v>
      </c>
    </row>
    <row r="152" spans="2:5">
      <c r="B152"/>
      <c r="D152" s="18" t="s">
        <v>170</v>
      </c>
      <c r="E152" s="18">
        <v>318077.25999999995</v>
      </c>
    </row>
    <row r="153" spans="2:5">
      <c r="B153"/>
      <c r="D153" s="18" t="s">
        <v>171</v>
      </c>
      <c r="E153" s="18">
        <v>199582.29</v>
      </c>
    </row>
    <row r="154" spans="2:5">
      <c r="B154"/>
      <c r="D154" s="18" t="s">
        <v>172</v>
      </c>
      <c r="E154" s="18">
        <v>730758.87000000011</v>
      </c>
    </row>
    <row r="155" spans="2:5">
      <c r="B155"/>
      <c r="E155" s="18"/>
    </row>
    <row r="156" spans="2:5">
      <c r="B156"/>
      <c r="C156" t="s">
        <v>169</v>
      </c>
      <c r="D156" s="18" t="s">
        <v>173</v>
      </c>
      <c r="E156" s="18">
        <v>729696.41</v>
      </c>
    </row>
    <row r="157" spans="2:5">
      <c r="B157"/>
      <c r="D157" s="18" t="s">
        <v>168</v>
      </c>
      <c r="E157" s="18">
        <v>326777.08</v>
      </c>
    </row>
    <row r="158" spans="2:5">
      <c r="B158"/>
      <c r="E158" s="18"/>
    </row>
    <row r="159" spans="2:5">
      <c r="B159"/>
      <c r="C159" t="s">
        <v>175</v>
      </c>
      <c r="D159" s="18" t="s">
        <v>174</v>
      </c>
      <c r="E159" s="18">
        <v>148837.76000000001</v>
      </c>
    </row>
    <row r="160" spans="2:5">
      <c r="B160"/>
      <c r="E160" s="18"/>
    </row>
    <row r="161" spans="1:5">
      <c r="B161" t="s">
        <v>97</v>
      </c>
      <c r="C161" t="s">
        <v>108</v>
      </c>
      <c r="D161" s="18" t="s">
        <v>126</v>
      </c>
      <c r="E161" s="18">
        <v>70681200</v>
      </c>
    </row>
    <row r="162" spans="1:5">
      <c r="B162"/>
      <c r="D162" s="18" t="s">
        <v>129</v>
      </c>
      <c r="E162" s="18">
        <v>36797654</v>
      </c>
    </row>
    <row r="163" spans="1:5">
      <c r="B163"/>
      <c r="E163" s="18"/>
    </row>
    <row r="164" spans="1:5">
      <c r="B164" t="s">
        <v>127</v>
      </c>
      <c r="C164" t="s">
        <v>108</v>
      </c>
      <c r="D164" s="18" t="s">
        <v>126</v>
      </c>
      <c r="E164" s="18">
        <v>70000000</v>
      </c>
    </row>
    <row r="165" spans="1:5">
      <c r="B165"/>
      <c r="D165" s="18" t="s">
        <v>129</v>
      </c>
      <c r="E165" s="18">
        <v>187500000</v>
      </c>
    </row>
    <row r="166" spans="1:5">
      <c r="B166"/>
      <c r="E166" s="18"/>
    </row>
    <row r="167" spans="1:5">
      <c r="B167" t="s">
        <v>152</v>
      </c>
      <c r="C167" t="s">
        <v>99</v>
      </c>
      <c r="D167" s="18" t="s">
        <v>139</v>
      </c>
      <c r="E167" s="18">
        <v>11560674.93</v>
      </c>
    </row>
    <row r="168" spans="1:5">
      <c r="B168"/>
      <c r="E168" s="18"/>
    </row>
    <row r="169" spans="1:5">
      <c r="B169" t="s">
        <v>128</v>
      </c>
      <c r="C169" t="s">
        <v>108</v>
      </c>
      <c r="D169" s="18" t="s">
        <v>126</v>
      </c>
      <c r="E169" s="18">
        <v>8198177.3899999997</v>
      </c>
    </row>
    <row r="170" spans="1:5">
      <c r="B170"/>
      <c r="E170" s="18"/>
    </row>
    <row r="171" spans="1:5">
      <c r="A171" t="s">
        <v>181</v>
      </c>
      <c r="B171"/>
      <c r="E171" s="18">
        <v>1546516234.7</v>
      </c>
    </row>
    <row r="172" spans="1:5">
      <c r="B172"/>
    </row>
    <row r="173" spans="1:5">
      <c r="B173"/>
    </row>
    <row r="174" spans="1:5">
      <c r="B174"/>
    </row>
    <row r="175" spans="1:5">
      <c r="B175"/>
    </row>
    <row r="176" spans="1:5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4"/>
  <sheetViews>
    <sheetView workbookViewId="0">
      <selection activeCell="A25" sqref="A25"/>
    </sheetView>
  </sheetViews>
  <sheetFormatPr defaultRowHeight="15"/>
  <cols>
    <col min="1" max="1" width="11.140625" bestFit="1" customWidth="1"/>
    <col min="3" max="3" width="11.140625" bestFit="1" customWidth="1"/>
    <col min="5" max="5" width="13.5703125" customWidth="1"/>
  </cols>
  <sheetData>
    <row r="3" spans="1:5">
      <c r="A3" s="94" t="s">
        <v>59</v>
      </c>
      <c r="B3" s="94"/>
      <c r="C3" s="94" t="s">
        <v>60</v>
      </c>
      <c r="D3" s="94"/>
      <c r="E3" s="94" t="s">
        <v>61</v>
      </c>
    </row>
    <row r="5" spans="1:5">
      <c r="A5" s="11">
        <f>'IZVRŠENJE BUDŽETA 01.01.-30.06.'!F16</f>
        <v>95359000</v>
      </c>
      <c r="C5" s="11" t="e">
        <f>#REF!</f>
        <v>#REF!</v>
      </c>
      <c r="E5" s="11" t="e">
        <f>#REF!</f>
        <v>#REF!</v>
      </c>
    </row>
    <row r="6" spans="1:5">
      <c r="A6" s="11">
        <f>'IZVRŠENJE BUDŽETA 01.01.-30.06.'!F26</f>
        <v>154139000</v>
      </c>
      <c r="C6" s="11" t="e">
        <f>#REF!</f>
        <v>#REF!</v>
      </c>
      <c r="E6" s="11" t="e">
        <f>#REF!</f>
        <v>#REF!</v>
      </c>
    </row>
    <row r="7" spans="1:5">
      <c r="A7" s="11" t="e">
        <f>'IZVRŠENJE BUDŽETA 01.01.-30.06.'!F46+'IZVRŠENJE BUDŽETA 01.01.-30.06.'!#REF!</f>
        <v>#REF!</v>
      </c>
      <c r="C7" s="11" t="e">
        <f>#REF!</f>
        <v>#REF!</v>
      </c>
      <c r="E7" s="11" t="e">
        <f>#REF!</f>
        <v>#REF!</v>
      </c>
    </row>
    <row r="8" spans="1:5">
      <c r="A8" s="11">
        <f>'IZVRŠENJE BUDŽETA 01.01.-30.06.'!F48</f>
        <v>195000000</v>
      </c>
      <c r="C8" s="11" t="e">
        <f>#REF!</f>
        <v>#REF!</v>
      </c>
      <c r="E8" s="11" t="e">
        <f>#REF!</f>
        <v>#REF!</v>
      </c>
    </row>
    <row r="9" spans="1:5">
      <c r="A9" s="11" t="e">
        <f>'IZVRŠENJE BUDŽETA 01.01.-30.06.'!#REF!</f>
        <v>#REF!</v>
      </c>
      <c r="C9" s="11" t="e">
        <f>#REF!</f>
        <v>#REF!</v>
      </c>
      <c r="E9" s="11" t="e">
        <f>#REF!</f>
        <v>#REF!</v>
      </c>
    </row>
    <row r="10" spans="1:5">
      <c r="E10" s="11" t="e">
        <f>#REF!</f>
        <v>#REF!</v>
      </c>
    </row>
    <row r="11" spans="1:5">
      <c r="E11" s="11" t="e">
        <f>#REF!+#REF!</f>
        <v>#REF!</v>
      </c>
    </row>
    <row r="12" spans="1:5">
      <c r="E12" s="11" t="e">
        <f>#REF!</f>
        <v>#REF!</v>
      </c>
    </row>
    <row r="13" spans="1:5">
      <c r="E13" s="11" t="e">
        <f>#REF!+#REF!</f>
        <v>#REF!</v>
      </c>
    </row>
    <row r="14" spans="1:5">
      <c r="E14" s="11" t="e">
        <f>#REF!</f>
        <v>#REF!</v>
      </c>
    </row>
    <row r="15" spans="1:5">
      <c r="E15" s="11" t="e">
        <f>#REF!</f>
        <v>#REF!</v>
      </c>
    </row>
    <row r="17" spans="1:5">
      <c r="A17" s="93" t="e">
        <f>SUM(A5:A10)</f>
        <v>#REF!</v>
      </c>
      <c r="C17" s="93" t="e">
        <f>SUM(C5:C10)</f>
        <v>#REF!</v>
      </c>
      <c r="E17" s="93" t="e">
        <f>SUM(E5:E15)</f>
        <v>#REF!</v>
      </c>
    </row>
    <row r="24" spans="1:5">
      <c r="A24" s="11" t="e">
        <f>'IZVRŠENJE BUDŽETA 01.01.-30.06.'!#REF!+#REF!+#REF!</f>
        <v>#REF!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opLeftCell="A41" workbookViewId="0">
      <selection activeCell="F43" sqref="F43"/>
    </sheetView>
  </sheetViews>
  <sheetFormatPr defaultRowHeight="15"/>
  <cols>
    <col min="1" max="1" width="27.42578125" customWidth="1"/>
    <col min="2" max="9" width="18.5703125" customWidth="1"/>
    <col min="10" max="10" width="19" customWidth="1"/>
    <col min="11" max="17" width="17.28515625" customWidth="1"/>
  </cols>
  <sheetData>
    <row r="1" spans="1:10" ht="31.5">
      <c r="A1" s="367" t="s">
        <v>59</v>
      </c>
      <c r="B1" s="12" t="s">
        <v>42</v>
      </c>
      <c r="C1" s="368" t="s">
        <v>43</v>
      </c>
      <c r="D1" s="365" t="s">
        <v>11</v>
      </c>
      <c r="E1" s="365" t="s">
        <v>32</v>
      </c>
      <c r="F1" s="365" t="s">
        <v>38</v>
      </c>
      <c r="G1" s="368" t="s">
        <v>52</v>
      </c>
      <c r="H1" s="365" t="s">
        <v>33</v>
      </c>
      <c r="I1" s="365" t="s">
        <v>39</v>
      </c>
      <c r="J1" s="365" t="s">
        <v>36</v>
      </c>
    </row>
    <row r="2" spans="1:10" ht="15.75">
      <c r="A2" s="367"/>
      <c r="B2" s="13" t="s">
        <v>35</v>
      </c>
      <c r="C2" s="369"/>
      <c r="D2" s="366"/>
      <c r="E2" s="366"/>
      <c r="F2" s="366"/>
      <c r="G2" s="369"/>
      <c r="H2" s="366"/>
      <c r="I2" s="366"/>
      <c r="J2" s="366"/>
    </row>
    <row r="3" spans="1:10" ht="60">
      <c r="A3" s="17" t="s">
        <v>3</v>
      </c>
      <c r="B3" s="18" t="e">
        <f>SUMIF('IZVRŠENJE BUDŽETA 01.01.-30.06.'!#REF!,$A3,'IZVRŠENJE BUDŽETA 01.01.-30.06.'!F$8:F$54)</f>
        <v>#REF!</v>
      </c>
      <c r="C3" s="18" t="e">
        <f>SUMIF('IZVRŠENJE BUDŽETA 01.01.-30.06.'!#REF!,$A3,'IZVRŠENJE BUDŽETA 01.01.-30.06.'!G$8:G$54)</f>
        <v>#REF!</v>
      </c>
      <c r="D3" s="18" t="e">
        <f>SUMIF('IZVRŠENJE BUDŽETA 01.01.-30.06.'!#REF!,$A3,'IZVRŠENJE BUDŽETA 01.01.-30.06.'!H$8:H$54)</f>
        <v>#REF!</v>
      </c>
      <c r="E3" s="18" t="e">
        <f>SUMIF('IZVRŠENJE BUDŽETA 01.01.-30.06.'!#REF!,$A3,'IZVRŠENJE BUDŽETA 01.01.-30.06.'!#REF!)</f>
        <v>#REF!</v>
      </c>
      <c r="F3" s="18" t="e">
        <f>SUMIF('IZVRŠENJE BUDŽETA 01.01.-30.06.'!#REF!,$A3,'IZVRŠENJE BUDŽETA 01.01.-30.06.'!#REF!)</f>
        <v>#REF!</v>
      </c>
      <c r="G3" s="18" t="e">
        <f>SUMIF('IZVRŠENJE BUDŽETA 01.01.-30.06.'!#REF!,$A3,'IZVRŠENJE BUDŽETA 01.01.-30.06.'!#REF!)</f>
        <v>#REF!</v>
      </c>
      <c r="H3" s="18" t="e">
        <f>SUMIF('IZVRŠENJE BUDŽETA 01.01.-30.06.'!#REF!,$A3,'IZVRŠENJE BUDŽETA 01.01.-30.06.'!#REF!)</f>
        <v>#REF!</v>
      </c>
      <c r="I3" s="18" t="e">
        <f>SUMIF('IZVRŠENJE BUDŽETA 01.01.-30.06.'!#REF!,$A3,'IZVRŠENJE BUDŽETA 01.01.-30.06.'!#REF!)</f>
        <v>#REF!</v>
      </c>
      <c r="J3" s="18" t="e">
        <f>SUMIF('IZVRŠENJE BUDŽETA 01.01.-30.06.'!#REF!,$A3,'IZVRŠENJE BUDŽETA 01.01.-30.06.'!#REF!)</f>
        <v>#REF!</v>
      </c>
    </row>
    <row r="4" spans="1:10" ht="30">
      <c r="A4" s="17" t="s">
        <v>9</v>
      </c>
      <c r="B4" s="18" t="e">
        <f>SUMIF('IZVRŠENJE BUDŽETA 01.01.-30.06.'!#REF!,$A4,'IZVRŠENJE BUDŽETA 01.01.-30.06.'!F$8:F$54)</f>
        <v>#REF!</v>
      </c>
      <c r="C4" s="18" t="e">
        <f>SUMIF('IZVRŠENJE BUDŽETA 01.01.-30.06.'!#REF!,$A4,'IZVRŠENJE BUDŽETA 01.01.-30.06.'!G$8:G$54)</f>
        <v>#REF!</v>
      </c>
      <c r="D4" s="18" t="e">
        <f>SUMIF('IZVRŠENJE BUDŽETA 01.01.-30.06.'!#REF!,$A4,'IZVRŠENJE BUDŽETA 01.01.-30.06.'!H$8:H$54)</f>
        <v>#REF!</v>
      </c>
      <c r="E4" s="18" t="e">
        <f>SUMIF('IZVRŠENJE BUDŽETA 01.01.-30.06.'!#REF!,$A4,'IZVRŠENJE BUDŽETA 01.01.-30.06.'!#REF!)</f>
        <v>#REF!</v>
      </c>
      <c r="F4" s="18" t="e">
        <f>SUMIF('IZVRŠENJE BUDŽETA 01.01.-30.06.'!#REF!,$A4,'IZVRŠENJE BUDŽETA 01.01.-30.06.'!#REF!)</f>
        <v>#REF!</v>
      </c>
      <c r="G4" s="18" t="e">
        <f>SUMIF('IZVRŠENJE BUDŽETA 01.01.-30.06.'!#REF!,$A4,'IZVRŠENJE BUDŽETA 01.01.-30.06.'!#REF!)</f>
        <v>#REF!</v>
      </c>
      <c r="H4" s="18" t="e">
        <f>SUMIF('IZVRŠENJE BUDŽETA 01.01.-30.06.'!#REF!,$A4,'IZVRŠENJE BUDŽETA 01.01.-30.06.'!#REF!)</f>
        <v>#REF!</v>
      </c>
      <c r="I4" s="18" t="e">
        <f>SUMIF('IZVRŠENJE BUDŽETA 01.01.-30.06.'!#REF!,$A4,'IZVRŠENJE BUDŽETA 01.01.-30.06.'!#REF!)</f>
        <v>#REF!</v>
      </c>
      <c r="J4" s="18" t="e">
        <f>SUMIF('IZVRŠENJE BUDŽETA 01.01.-30.06.'!#REF!,$A4,'IZVRŠENJE BUDŽETA 01.01.-30.06.'!#REF!)</f>
        <v>#REF!</v>
      </c>
    </row>
    <row r="5" spans="1:10" ht="30">
      <c r="A5" s="17" t="s">
        <v>55</v>
      </c>
      <c r="B5" s="18" t="e">
        <f>SUMIF('IZVRŠENJE BUDŽETA 01.01.-30.06.'!#REF!,$A5,'IZVRŠENJE BUDŽETA 01.01.-30.06.'!F$8:F$54)</f>
        <v>#REF!</v>
      </c>
      <c r="C5" s="18" t="e">
        <f>SUMIF('IZVRŠENJE BUDŽETA 01.01.-30.06.'!#REF!,$A5,'IZVRŠENJE BUDŽETA 01.01.-30.06.'!G$8:G$54)</f>
        <v>#REF!</v>
      </c>
      <c r="D5" s="18" t="e">
        <f>SUMIF('IZVRŠENJE BUDŽETA 01.01.-30.06.'!#REF!,$A5,'IZVRŠENJE BUDŽETA 01.01.-30.06.'!H$8:H$54)</f>
        <v>#REF!</v>
      </c>
      <c r="E5" s="18" t="e">
        <f>SUMIF('IZVRŠENJE BUDŽETA 01.01.-30.06.'!#REF!,$A5,'IZVRŠENJE BUDŽETA 01.01.-30.06.'!#REF!)</f>
        <v>#REF!</v>
      </c>
      <c r="F5" s="18" t="e">
        <f>SUMIF('IZVRŠENJE BUDŽETA 01.01.-30.06.'!#REF!,$A5,'IZVRŠENJE BUDŽETA 01.01.-30.06.'!#REF!)</f>
        <v>#REF!</v>
      </c>
      <c r="G5" s="18" t="e">
        <f>SUMIF('IZVRŠENJE BUDŽETA 01.01.-30.06.'!#REF!,$A5,'IZVRŠENJE BUDŽETA 01.01.-30.06.'!#REF!)</f>
        <v>#REF!</v>
      </c>
      <c r="H5" s="18" t="e">
        <f>SUMIF('IZVRŠENJE BUDŽETA 01.01.-30.06.'!#REF!,$A5,'IZVRŠENJE BUDŽETA 01.01.-30.06.'!#REF!)</f>
        <v>#REF!</v>
      </c>
      <c r="I5" s="18" t="e">
        <f>SUMIF('IZVRŠENJE BUDŽETA 01.01.-30.06.'!#REF!,$A5,'IZVRŠENJE BUDŽETA 01.01.-30.06.'!#REF!)</f>
        <v>#REF!</v>
      </c>
      <c r="J5" s="18" t="e">
        <f>SUMIF('IZVRŠENJE BUDŽETA 01.01.-30.06.'!#REF!,$A5,'IZVRŠENJE BUDŽETA 01.01.-30.06.'!#REF!)</f>
        <v>#REF!</v>
      </c>
    </row>
    <row r="6" spans="1:10" ht="30">
      <c r="A6" s="17" t="s">
        <v>54</v>
      </c>
      <c r="B6" s="18" t="e">
        <f>SUMIF('IZVRŠENJE BUDŽETA 01.01.-30.06.'!#REF!,$A6,'IZVRŠENJE BUDŽETA 01.01.-30.06.'!F$8:F$54)</f>
        <v>#REF!</v>
      </c>
      <c r="C6" s="18" t="e">
        <f>SUMIF('IZVRŠENJE BUDŽETA 01.01.-30.06.'!#REF!,$A6,'IZVRŠENJE BUDŽETA 01.01.-30.06.'!G$8:G$54)</f>
        <v>#REF!</v>
      </c>
      <c r="D6" s="18" t="e">
        <f>SUMIF('IZVRŠENJE BUDŽETA 01.01.-30.06.'!#REF!,$A6,'IZVRŠENJE BUDŽETA 01.01.-30.06.'!H$8:H$54)</f>
        <v>#REF!</v>
      </c>
      <c r="E6" s="18" t="e">
        <f>SUMIF('IZVRŠENJE BUDŽETA 01.01.-30.06.'!#REF!,$A6,'IZVRŠENJE BUDŽETA 01.01.-30.06.'!#REF!)</f>
        <v>#REF!</v>
      </c>
      <c r="F6" s="18" t="e">
        <f>SUMIF('IZVRŠENJE BUDŽETA 01.01.-30.06.'!#REF!,$A6,'IZVRŠENJE BUDŽETA 01.01.-30.06.'!#REF!)</f>
        <v>#REF!</v>
      </c>
      <c r="G6" s="18" t="e">
        <f>SUMIF('IZVRŠENJE BUDŽETA 01.01.-30.06.'!#REF!,$A6,'IZVRŠENJE BUDŽETA 01.01.-30.06.'!#REF!)</f>
        <v>#REF!</v>
      </c>
      <c r="H6" s="18" t="e">
        <f>SUMIF('IZVRŠENJE BUDŽETA 01.01.-30.06.'!#REF!,$A6,'IZVRŠENJE BUDŽETA 01.01.-30.06.'!#REF!)</f>
        <v>#REF!</v>
      </c>
      <c r="I6" s="18" t="e">
        <f>SUMIF('IZVRŠENJE BUDŽETA 01.01.-30.06.'!#REF!,$A6,'IZVRŠENJE BUDŽETA 01.01.-30.06.'!#REF!)</f>
        <v>#REF!</v>
      </c>
      <c r="J6" s="18" t="e">
        <f>SUMIF('IZVRŠENJE BUDŽETA 01.01.-30.06.'!#REF!,$A6,'IZVRŠENJE BUDŽETA 01.01.-30.06.'!#REF!)</f>
        <v>#REF!</v>
      </c>
    </row>
    <row r="7" spans="1:10" ht="30">
      <c r="A7" s="17" t="s">
        <v>53</v>
      </c>
      <c r="B7" s="18" t="e">
        <f>SUMIF('IZVRŠENJE BUDŽETA 01.01.-30.06.'!#REF!,$A7,'IZVRŠENJE BUDŽETA 01.01.-30.06.'!F$8:F$54)</f>
        <v>#REF!</v>
      </c>
      <c r="C7" s="18" t="e">
        <f>SUMIF('IZVRŠENJE BUDŽETA 01.01.-30.06.'!#REF!,$A7,'IZVRŠENJE BUDŽETA 01.01.-30.06.'!G$8:G$54)</f>
        <v>#REF!</v>
      </c>
      <c r="D7" s="18" t="e">
        <f>SUMIF('IZVRŠENJE BUDŽETA 01.01.-30.06.'!#REF!,$A7,'IZVRŠENJE BUDŽETA 01.01.-30.06.'!H$8:H$54)</f>
        <v>#REF!</v>
      </c>
      <c r="E7" s="18" t="e">
        <f>SUMIF('IZVRŠENJE BUDŽETA 01.01.-30.06.'!#REF!,$A7,'IZVRŠENJE BUDŽETA 01.01.-30.06.'!#REF!)</f>
        <v>#REF!</v>
      </c>
      <c r="F7" s="18" t="e">
        <f>SUMIF('IZVRŠENJE BUDŽETA 01.01.-30.06.'!#REF!,$A7,'IZVRŠENJE BUDŽETA 01.01.-30.06.'!#REF!)</f>
        <v>#REF!</v>
      </c>
      <c r="G7" s="18" t="e">
        <f>SUMIF('IZVRŠENJE BUDŽETA 01.01.-30.06.'!#REF!,$A7,'IZVRŠENJE BUDŽETA 01.01.-30.06.'!#REF!)</f>
        <v>#REF!</v>
      </c>
      <c r="H7" s="18" t="e">
        <f>SUMIF('IZVRŠENJE BUDŽETA 01.01.-30.06.'!#REF!,$A7,'IZVRŠENJE BUDŽETA 01.01.-30.06.'!#REF!)</f>
        <v>#REF!</v>
      </c>
      <c r="I7" s="18" t="e">
        <f>SUMIF('IZVRŠENJE BUDŽETA 01.01.-30.06.'!#REF!,$A7,'IZVRŠENJE BUDŽETA 01.01.-30.06.'!#REF!)</f>
        <v>#REF!</v>
      </c>
      <c r="J7" s="18" t="e">
        <f>SUMIF('IZVRŠENJE BUDŽETA 01.01.-30.06.'!#REF!,$A7,'IZVRŠENJE BUDŽETA 01.01.-30.06.'!#REF!)</f>
        <v>#REF!</v>
      </c>
    </row>
    <row r="8" spans="1:10" ht="75">
      <c r="A8" s="17" t="s">
        <v>56</v>
      </c>
      <c r="B8" s="18" t="e">
        <f>SUMIF('IZVRŠENJE BUDŽETA 01.01.-30.06.'!#REF!,$A8,'IZVRŠENJE BUDŽETA 01.01.-30.06.'!F$8:F$54)</f>
        <v>#REF!</v>
      </c>
      <c r="C8" s="18" t="e">
        <f>SUMIF('IZVRŠENJE BUDŽETA 01.01.-30.06.'!#REF!,$A8,'IZVRŠENJE BUDŽETA 01.01.-30.06.'!G$8:G$54)</f>
        <v>#REF!</v>
      </c>
      <c r="D8" s="18" t="e">
        <f>SUMIF('IZVRŠENJE BUDŽETA 01.01.-30.06.'!#REF!,$A8,'IZVRŠENJE BUDŽETA 01.01.-30.06.'!H$8:H$54)</f>
        <v>#REF!</v>
      </c>
      <c r="E8" s="18" t="e">
        <f>SUMIF('IZVRŠENJE BUDŽETA 01.01.-30.06.'!#REF!,$A8,'IZVRŠENJE BUDŽETA 01.01.-30.06.'!#REF!)</f>
        <v>#REF!</v>
      </c>
      <c r="F8" s="18" t="e">
        <f>SUMIF('IZVRŠENJE BUDŽETA 01.01.-30.06.'!#REF!,$A8,'IZVRŠENJE BUDŽETA 01.01.-30.06.'!#REF!)</f>
        <v>#REF!</v>
      </c>
      <c r="G8" s="18" t="e">
        <f>SUMIF('IZVRŠENJE BUDŽETA 01.01.-30.06.'!#REF!,$A8,'IZVRŠENJE BUDŽETA 01.01.-30.06.'!#REF!)</f>
        <v>#REF!</v>
      </c>
      <c r="H8" s="18" t="e">
        <f>SUMIF('IZVRŠENJE BUDŽETA 01.01.-30.06.'!#REF!,$A8,'IZVRŠENJE BUDŽETA 01.01.-30.06.'!#REF!)</f>
        <v>#REF!</v>
      </c>
      <c r="I8" s="18" t="e">
        <f>SUMIF('IZVRŠENJE BUDŽETA 01.01.-30.06.'!#REF!,$A8,'IZVRŠENJE BUDŽETA 01.01.-30.06.'!#REF!)</f>
        <v>#REF!</v>
      </c>
      <c r="J8" s="18" t="e">
        <f>SUMIF('IZVRŠENJE BUDŽETA 01.01.-30.06.'!#REF!,$A8,'IZVRŠENJE BUDŽETA 01.01.-30.06.'!#REF!)</f>
        <v>#REF!</v>
      </c>
    </row>
    <row r="9" spans="1:10">
      <c r="A9" s="17"/>
      <c r="B9" s="19" t="e">
        <f>SUM(B3:B8)</f>
        <v>#REF!</v>
      </c>
      <c r="C9" s="19" t="e">
        <f t="shared" ref="C9:J9" si="0">SUM(C3:C8)</f>
        <v>#REF!</v>
      </c>
      <c r="D9" s="19" t="e">
        <f t="shared" si="0"/>
        <v>#REF!</v>
      </c>
      <c r="E9" s="19" t="e">
        <f t="shared" si="0"/>
        <v>#REF!</v>
      </c>
      <c r="F9" s="19" t="e">
        <f t="shared" si="0"/>
        <v>#REF!</v>
      </c>
      <c r="G9" s="19" t="e">
        <f t="shared" si="0"/>
        <v>#REF!</v>
      </c>
      <c r="H9" s="19" t="e">
        <f t="shared" si="0"/>
        <v>#REF!</v>
      </c>
      <c r="I9" s="19" t="e">
        <f t="shared" si="0"/>
        <v>#REF!</v>
      </c>
      <c r="J9" s="19" t="e">
        <f t="shared" si="0"/>
        <v>#REF!</v>
      </c>
    </row>
    <row r="12" spans="1:10" ht="31.5">
      <c r="A12" s="367" t="s">
        <v>60</v>
      </c>
      <c r="B12" s="12" t="s">
        <v>42</v>
      </c>
      <c r="C12" s="368" t="s">
        <v>43</v>
      </c>
      <c r="D12" s="365" t="s">
        <v>11</v>
      </c>
      <c r="E12" s="365" t="s">
        <v>32</v>
      </c>
      <c r="F12" s="365" t="s">
        <v>38</v>
      </c>
      <c r="G12" s="368" t="s">
        <v>52</v>
      </c>
      <c r="H12" s="365" t="s">
        <v>33</v>
      </c>
      <c r="I12" s="365" t="s">
        <v>39</v>
      </c>
      <c r="J12" s="365" t="s">
        <v>36</v>
      </c>
    </row>
    <row r="13" spans="1:10" ht="18.75" customHeight="1">
      <c r="A13" s="367"/>
      <c r="B13" s="13" t="s">
        <v>35</v>
      </c>
      <c r="C13" s="369"/>
      <c r="D13" s="366"/>
      <c r="E13" s="366"/>
      <c r="F13" s="366"/>
      <c r="G13" s="369"/>
      <c r="H13" s="366"/>
      <c r="I13" s="366"/>
      <c r="J13" s="366"/>
    </row>
    <row r="14" spans="1:10" ht="30">
      <c r="A14" s="17" t="s">
        <v>53</v>
      </c>
      <c r="B14" s="18" t="e">
        <f>SUMIF(#REF!,$A14,#REF!)</f>
        <v>#REF!</v>
      </c>
      <c r="C14" s="18" t="e">
        <f>SUMIF(#REF!,$A14,#REF!)</f>
        <v>#REF!</v>
      </c>
      <c r="D14" s="18" t="e">
        <f>SUMIF(#REF!,$A14,#REF!)</f>
        <v>#REF!</v>
      </c>
      <c r="E14" s="18" t="e">
        <f>SUMIF(#REF!,$A14,#REF!)</f>
        <v>#REF!</v>
      </c>
      <c r="F14" s="18"/>
      <c r="G14" s="18"/>
      <c r="H14" s="18"/>
      <c r="I14" s="18"/>
      <c r="J14" s="18"/>
    </row>
    <row r="15" spans="1:10" ht="37.5">
      <c r="A15" s="9" t="s">
        <v>12</v>
      </c>
      <c r="B15" s="18" t="e">
        <f>SUMIF(#REF!,$A15,#REF!)</f>
        <v>#REF!</v>
      </c>
      <c r="C15" s="18" t="e">
        <f>SUMIF(#REF!,$A15,#REF!)</f>
        <v>#REF!</v>
      </c>
      <c r="D15" s="18" t="e">
        <f>SUMIF(#REF!,$A15,#REF!)</f>
        <v>#REF!</v>
      </c>
      <c r="E15" s="18" t="e">
        <f>SUMIF(#REF!,$A15,#REF!)</f>
        <v>#REF!</v>
      </c>
      <c r="F15" s="18"/>
      <c r="G15" s="18"/>
      <c r="H15" s="18"/>
      <c r="I15" s="18"/>
      <c r="J15" s="18"/>
    </row>
    <row r="16" spans="1:10">
      <c r="B16" s="19" t="e">
        <f>SUM(B14:B15)</f>
        <v>#REF!</v>
      </c>
      <c r="C16" s="19" t="e">
        <f t="shared" ref="C16:E16" si="1">SUM(C14:C15)</f>
        <v>#REF!</v>
      </c>
      <c r="D16" s="19" t="e">
        <f t="shared" si="1"/>
        <v>#REF!</v>
      </c>
      <c r="E16" s="19" t="e">
        <f t="shared" si="1"/>
        <v>#REF!</v>
      </c>
      <c r="F16" s="19"/>
      <c r="G16" s="19"/>
      <c r="H16" s="19"/>
      <c r="I16" s="19"/>
      <c r="J16" s="19"/>
    </row>
    <row r="18" spans="1:17">
      <c r="B18" s="18"/>
    </row>
    <row r="19" spans="1:17" ht="31.5" customHeight="1">
      <c r="A19" s="367" t="s">
        <v>61</v>
      </c>
      <c r="B19" s="16" t="s">
        <v>44</v>
      </c>
      <c r="C19" s="372" t="s">
        <v>49</v>
      </c>
      <c r="D19" s="359" t="s">
        <v>14</v>
      </c>
      <c r="E19" s="359" t="s">
        <v>32</v>
      </c>
      <c r="F19" s="359" t="s">
        <v>45</v>
      </c>
      <c r="G19" s="363" t="s">
        <v>51</v>
      </c>
      <c r="H19" s="359" t="s">
        <v>15</v>
      </c>
      <c r="I19" s="359" t="s">
        <v>37</v>
      </c>
      <c r="J19" s="359" t="s">
        <v>46</v>
      </c>
      <c r="K19" s="363" t="s">
        <v>50</v>
      </c>
      <c r="L19" s="359" t="s">
        <v>16</v>
      </c>
      <c r="M19" s="359" t="s">
        <v>40</v>
      </c>
      <c r="N19" s="359" t="s">
        <v>39</v>
      </c>
      <c r="O19" s="359" t="s">
        <v>36</v>
      </c>
      <c r="P19" s="359" t="s">
        <v>34</v>
      </c>
      <c r="Q19" s="361" t="s">
        <v>41</v>
      </c>
    </row>
    <row r="20" spans="1:17">
      <c r="A20" s="367"/>
      <c r="B20" s="15" t="s">
        <v>35</v>
      </c>
      <c r="C20" s="373"/>
      <c r="D20" s="360"/>
      <c r="E20" s="360"/>
      <c r="F20" s="360"/>
      <c r="G20" s="364"/>
      <c r="H20" s="360"/>
      <c r="I20" s="360"/>
      <c r="J20" s="360"/>
      <c r="K20" s="364"/>
      <c r="L20" s="360"/>
      <c r="M20" s="360"/>
      <c r="N20" s="360"/>
      <c r="O20" s="360"/>
      <c r="P20" s="360"/>
      <c r="Q20" s="362"/>
    </row>
    <row r="22" spans="1:17">
      <c r="A22" s="17"/>
    </row>
    <row r="23" spans="1:17" ht="30">
      <c r="A23" s="17" t="s">
        <v>53</v>
      </c>
      <c r="B23" s="18" t="e">
        <f>SUMIF(#REF!,'rekapitulacija mzzs'!$A23,#REF!)</f>
        <v>#REF!</v>
      </c>
      <c r="C23" s="18" t="e">
        <f>SUMIF(#REF!,'rekapitulacija mzzs'!$A23,#REF!)</f>
        <v>#REF!</v>
      </c>
      <c r="D23" s="18" t="e">
        <f>SUMIF(#REF!,'rekapitulacija mzzs'!$A23,#REF!)</f>
        <v>#REF!</v>
      </c>
      <c r="E23" s="18" t="e">
        <f>SUMIF(#REF!,'rekapitulacija mzzs'!$A23,#REF!)</f>
        <v>#REF!</v>
      </c>
      <c r="F23" s="18" t="e">
        <f>SUMIF(#REF!,'rekapitulacija mzzs'!$A23,#REF!)</f>
        <v>#REF!</v>
      </c>
      <c r="G23" s="18" t="e">
        <f>SUMIF(#REF!,'rekapitulacija mzzs'!$A23,#REF!)</f>
        <v>#REF!</v>
      </c>
      <c r="H23" s="18" t="e">
        <f>SUMIF(#REF!,'rekapitulacija mzzs'!$A23,#REF!)</f>
        <v>#REF!</v>
      </c>
      <c r="I23" s="18" t="e">
        <f>SUMIF(#REF!,'rekapitulacija mzzs'!$A23,#REF!)</f>
        <v>#REF!</v>
      </c>
      <c r="J23" s="18" t="e">
        <f>SUMIF(#REF!,'rekapitulacija mzzs'!$A23,#REF!)</f>
        <v>#REF!</v>
      </c>
      <c r="K23" s="18" t="e">
        <f>SUMIF(#REF!,'rekapitulacija mzzs'!$A23,#REF!)</f>
        <v>#REF!</v>
      </c>
      <c r="L23" s="18" t="e">
        <f>SUMIF(#REF!,'rekapitulacija mzzs'!$A23,#REF!)</f>
        <v>#REF!</v>
      </c>
      <c r="M23" s="18" t="e">
        <f>SUMIF(#REF!,'rekapitulacija mzzs'!$A23,#REF!)</f>
        <v>#REF!</v>
      </c>
      <c r="N23" s="18" t="e">
        <f>SUMIF(#REF!,'rekapitulacija mzzs'!$A23,#REF!)</f>
        <v>#REF!</v>
      </c>
      <c r="O23" s="18" t="e">
        <f>SUMIF(#REF!,'rekapitulacija mzzs'!$A23,#REF!)</f>
        <v>#REF!</v>
      </c>
      <c r="P23" s="18" t="e">
        <f>SUMIF(#REF!,'rekapitulacija mzzs'!$A23,#REF!)</f>
        <v>#REF!</v>
      </c>
      <c r="Q23" s="18" t="e">
        <f>SUMIF(#REF!,'rekapitulacija mzzs'!$A23,#REF!)</f>
        <v>#REF!</v>
      </c>
    </row>
    <row r="24" spans="1:17" ht="30">
      <c r="A24" s="17" t="s">
        <v>57</v>
      </c>
      <c r="B24" s="18" t="e">
        <f>SUMIF(#REF!,'rekapitulacija mzzs'!$A24,#REF!)</f>
        <v>#REF!</v>
      </c>
      <c r="C24" s="18" t="e">
        <f>SUMIF(#REF!,'rekapitulacija mzzs'!$A24,#REF!)</f>
        <v>#REF!</v>
      </c>
      <c r="D24" s="18" t="e">
        <f>SUMIF(#REF!,'rekapitulacija mzzs'!$A24,#REF!)</f>
        <v>#REF!</v>
      </c>
      <c r="E24" s="18" t="e">
        <f>SUMIF(#REF!,'rekapitulacija mzzs'!$A24,#REF!)</f>
        <v>#REF!</v>
      </c>
      <c r="F24" s="18" t="e">
        <f>SUMIF(#REF!,'rekapitulacija mzzs'!$A24,#REF!)</f>
        <v>#REF!</v>
      </c>
      <c r="G24" s="18" t="e">
        <f>SUMIF(#REF!,'rekapitulacija mzzs'!$A24,#REF!)</f>
        <v>#REF!</v>
      </c>
      <c r="H24" s="18" t="e">
        <f>SUMIF(#REF!,'rekapitulacija mzzs'!$A24,#REF!)</f>
        <v>#REF!</v>
      </c>
      <c r="I24" s="18" t="e">
        <f>SUMIF(#REF!,'rekapitulacija mzzs'!$A24,#REF!)</f>
        <v>#REF!</v>
      </c>
      <c r="J24" s="18" t="e">
        <f>SUMIF(#REF!,'rekapitulacija mzzs'!$A24,#REF!)</f>
        <v>#REF!</v>
      </c>
      <c r="K24" s="18" t="e">
        <f>SUMIF(#REF!,'rekapitulacija mzzs'!$A24,#REF!)</f>
        <v>#REF!</v>
      </c>
      <c r="L24" s="18" t="e">
        <f>SUMIF(#REF!,'rekapitulacija mzzs'!$A24,#REF!)</f>
        <v>#REF!</v>
      </c>
      <c r="M24" s="18" t="e">
        <f>SUMIF(#REF!,'rekapitulacija mzzs'!$A24,#REF!)</f>
        <v>#REF!</v>
      </c>
      <c r="N24" s="18" t="e">
        <f>SUMIF(#REF!,'rekapitulacija mzzs'!$A24,#REF!)</f>
        <v>#REF!</v>
      </c>
      <c r="O24" s="18" t="e">
        <f>SUMIF(#REF!,'rekapitulacija mzzs'!$A24,#REF!)</f>
        <v>#REF!</v>
      </c>
      <c r="P24" s="18" t="e">
        <f>SUMIF(#REF!,'rekapitulacija mzzs'!$A24,#REF!)</f>
        <v>#REF!</v>
      </c>
      <c r="Q24" s="18" t="e">
        <f>SUMIF(#REF!,'rekapitulacija mzzs'!$A24,#REF!)</f>
        <v>#REF!</v>
      </c>
    </row>
    <row r="25" spans="1:17" ht="30">
      <c r="A25" s="17" t="s">
        <v>9</v>
      </c>
      <c r="B25" s="18" t="e">
        <f>SUMIF(#REF!,'rekapitulacija mzzs'!$A25,#REF!)</f>
        <v>#REF!</v>
      </c>
      <c r="C25" s="18" t="e">
        <f>SUMIF(#REF!,'rekapitulacija mzzs'!$A25,#REF!)</f>
        <v>#REF!</v>
      </c>
      <c r="D25" s="18" t="e">
        <f>SUMIF(#REF!,'rekapitulacija mzzs'!$A25,#REF!)</f>
        <v>#REF!</v>
      </c>
      <c r="E25" s="18" t="e">
        <f>SUMIF(#REF!,'rekapitulacija mzzs'!$A25,#REF!)</f>
        <v>#REF!</v>
      </c>
      <c r="F25" s="18" t="e">
        <f>SUMIF(#REF!,'rekapitulacija mzzs'!$A25,#REF!)</f>
        <v>#REF!</v>
      </c>
      <c r="G25" s="18" t="e">
        <f>SUMIF(#REF!,'rekapitulacija mzzs'!$A25,#REF!)</f>
        <v>#REF!</v>
      </c>
      <c r="H25" s="18" t="e">
        <f>SUMIF(#REF!,'rekapitulacija mzzs'!$A25,#REF!)</f>
        <v>#REF!</v>
      </c>
      <c r="I25" s="18" t="e">
        <f>SUMIF(#REF!,'rekapitulacija mzzs'!$A25,#REF!)</f>
        <v>#REF!</v>
      </c>
      <c r="J25" s="18" t="e">
        <f>SUMIF(#REF!,'rekapitulacija mzzs'!$A25,#REF!)</f>
        <v>#REF!</v>
      </c>
      <c r="K25" s="18" t="e">
        <f>SUMIF(#REF!,'rekapitulacija mzzs'!$A25,#REF!)</f>
        <v>#REF!</v>
      </c>
      <c r="L25" s="18" t="e">
        <f>SUMIF(#REF!,'rekapitulacija mzzs'!$A25,#REF!)</f>
        <v>#REF!</v>
      </c>
      <c r="M25" s="18" t="e">
        <f>SUMIF(#REF!,'rekapitulacija mzzs'!$A25,#REF!)</f>
        <v>#REF!</v>
      </c>
      <c r="N25" s="18" t="e">
        <f>SUMIF(#REF!,'rekapitulacija mzzs'!$A25,#REF!)</f>
        <v>#REF!</v>
      </c>
      <c r="O25" s="18" t="e">
        <f>SUMIF(#REF!,'rekapitulacija mzzs'!$A25,#REF!)</f>
        <v>#REF!</v>
      </c>
      <c r="P25" s="18" t="e">
        <f>SUMIF(#REF!,'rekapitulacija mzzs'!$A25,#REF!)</f>
        <v>#REF!</v>
      </c>
      <c r="Q25" s="18" t="e">
        <f>SUMIF(#REF!,'rekapitulacija mzzs'!$A25,#REF!)</f>
        <v>#REF!</v>
      </c>
    </row>
    <row r="26" spans="1:17" ht="30">
      <c r="A26" s="17" t="s">
        <v>58</v>
      </c>
      <c r="B26" s="18" t="e">
        <f>SUMIF(#REF!,'rekapitulacija mzzs'!$A26,#REF!)</f>
        <v>#REF!</v>
      </c>
      <c r="C26" s="18" t="e">
        <f>SUMIF(#REF!,'rekapitulacija mzzs'!$A26,#REF!)</f>
        <v>#REF!</v>
      </c>
      <c r="D26" s="18" t="e">
        <f>SUMIF(#REF!,'rekapitulacija mzzs'!$A26,#REF!)</f>
        <v>#REF!</v>
      </c>
      <c r="E26" s="18" t="e">
        <f>SUMIF(#REF!,'rekapitulacija mzzs'!$A26,#REF!)</f>
        <v>#REF!</v>
      </c>
      <c r="F26" s="18" t="e">
        <f>SUMIF(#REF!,'rekapitulacija mzzs'!$A26,#REF!)</f>
        <v>#REF!</v>
      </c>
      <c r="G26" s="18" t="e">
        <f>SUMIF(#REF!,'rekapitulacija mzzs'!$A26,#REF!)</f>
        <v>#REF!</v>
      </c>
      <c r="H26" s="18" t="e">
        <f>SUMIF(#REF!,'rekapitulacija mzzs'!$A26,#REF!)</f>
        <v>#REF!</v>
      </c>
      <c r="I26" s="18" t="e">
        <f>SUMIF(#REF!,'rekapitulacija mzzs'!$A26,#REF!)</f>
        <v>#REF!</v>
      </c>
      <c r="J26" s="18" t="e">
        <f>SUMIF(#REF!,'rekapitulacija mzzs'!$A26,#REF!)</f>
        <v>#REF!</v>
      </c>
      <c r="K26" s="18" t="e">
        <f>SUMIF(#REF!,'rekapitulacija mzzs'!$A26,#REF!)</f>
        <v>#REF!</v>
      </c>
      <c r="L26" s="18" t="e">
        <f>SUMIF(#REF!,'rekapitulacija mzzs'!$A26,#REF!)</f>
        <v>#REF!</v>
      </c>
      <c r="M26" s="18" t="e">
        <f>SUMIF(#REF!,'rekapitulacija mzzs'!$A26,#REF!)</f>
        <v>#REF!</v>
      </c>
      <c r="N26" s="18" t="e">
        <f>SUMIF(#REF!,'rekapitulacija mzzs'!$A26,#REF!)</f>
        <v>#REF!</v>
      </c>
      <c r="O26" s="18" t="e">
        <f>SUMIF(#REF!,'rekapitulacija mzzs'!$A26,#REF!)</f>
        <v>#REF!</v>
      </c>
      <c r="P26" s="18" t="e">
        <f>SUMIF(#REF!,'rekapitulacija mzzs'!$A26,#REF!)</f>
        <v>#REF!</v>
      </c>
      <c r="Q26" s="18" t="e">
        <f>SUMIF(#REF!,'rekapitulacija mzzs'!$A26,#REF!)</f>
        <v>#REF!</v>
      </c>
    </row>
    <row r="27" spans="1:17">
      <c r="B27" s="19" t="e">
        <f>SUM(B23:B26)</f>
        <v>#REF!</v>
      </c>
      <c r="C27" s="19" t="e">
        <f t="shared" ref="C27:Q27" si="2">SUM(C23:C26)</f>
        <v>#REF!</v>
      </c>
      <c r="D27" s="19" t="e">
        <f t="shared" si="2"/>
        <v>#REF!</v>
      </c>
      <c r="E27" s="19" t="e">
        <f t="shared" si="2"/>
        <v>#REF!</v>
      </c>
      <c r="F27" s="19" t="e">
        <f t="shared" si="2"/>
        <v>#REF!</v>
      </c>
      <c r="G27" s="19" t="e">
        <f t="shared" si="2"/>
        <v>#REF!</v>
      </c>
      <c r="H27" s="19" t="e">
        <f t="shared" si="2"/>
        <v>#REF!</v>
      </c>
      <c r="I27" s="19" t="e">
        <f t="shared" si="2"/>
        <v>#REF!</v>
      </c>
      <c r="J27" s="19" t="e">
        <f t="shared" si="2"/>
        <v>#REF!</v>
      </c>
      <c r="K27" s="19" t="e">
        <f t="shared" si="2"/>
        <v>#REF!</v>
      </c>
      <c r="L27" s="19" t="e">
        <f t="shared" si="2"/>
        <v>#REF!</v>
      </c>
      <c r="M27" s="19" t="e">
        <f t="shared" si="2"/>
        <v>#REF!</v>
      </c>
      <c r="N27" s="19" t="e">
        <f t="shared" si="2"/>
        <v>#REF!</v>
      </c>
      <c r="O27" s="19" t="e">
        <f t="shared" si="2"/>
        <v>#REF!</v>
      </c>
      <c r="P27" s="19" t="e">
        <f t="shared" si="2"/>
        <v>#REF!</v>
      </c>
      <c r="Q27" s="19" t="e">
        <f t="shared" si="2"/>
        <v>#REF!</v>
      </c>
    </row>
    <row r="29" spans="1:17">
      <c r="B29" s="91" t="e">
        <f>B27+B16+B9</f>
        <v>#REF!</v>
      </c>
      <c r="C29" s="91" t="e">
        <f t="shared" ref="C29:Q29" si="3">C27+C16+C9</f>
        <v>#REF!</v>
      </c>
      <c r="D29" s="91" t="e">
        <f t="shared" si="3"/>
        <v>#REF!</v>
      </c>
      <c r="E29" s="91" t="e">
        <f t="shared" si="3"/>
        <v>#REF!</v>
      </c>
      <c r="F29" s="91" t="e">
        <f t="shared" si="3"/>
        <v>#REF!</v>
      </c>
      <c r="G29" s="91" t="e">
        <f t="shared" si="3"/>
        <v>#REF!</v>
      </c>
      <c r="H29" s="91" t="e">
        <f t="shared" si="3"/>
        <v>#REF!</v>
      </c>
      <c r="I29" s="91" t="e">
        <f t="shared" si="3"/>
        <v>#REF!</v>
      </c>
      <c r="J29" s="91" t="e">
        <f t="shared" si="3"/>
        <v>#REF!</v>
      </c>
      <c r="K29" s="91" t="e">
        <f t="shared" si="3"/>
        <v>#REF!</v>
      </c>
      <c r="L29" s="91" t="e">
        <f t="shared" si="3"/>
        <v>#REF!</v>
      </c>
      <c r="M29" s="91" t="e">
        <f t="shared" si="3"/>
        <v>#REF!</v>
      </c>
      <c r="N29" s="91" t="e">
        <f t="shared" si="3"/>
        <v>#REF!</v>
      </c>
      <c r="O29" s="91" t="e">
        <f t="shared" si="3"/>
        <v>#REF!</v>
      </c>
      <c r="P29" s="91" t="e">
        <f t="shared" si="3"/>
        <v>#REF!</v>
      </c>
      <c r="Q29" s="91" t="e">
        <f t="shared" si="3"/>
        <v>#REF!</v>
      </c>
    </row>
    <row r="31" spans="1:17" ht="15.75" thickBot="1"/>
    <row r="32" spans="1:17" ht="33" customHeight="1">
      <c r="A32" s="87" t="s">
        <v>17</v>
      </c>
      <c r="B32" s="88" t="s">
        <v>73</v>
      </c>
      <c r="C32" s="89"/>
      <c r="D32" s="89"/>
      <c r="E32" s="90" t="s">
        <v>62</v>
      </c>
      <c r="F32" s="14" t="s">
        <v>18</v>
      </c>
      <c r="G32" s="5"/>
      <c r="H32" s="370" t="s">
        <v>63</v>
      </c>
      <c r="I32" s="371" t="s">
        <v>64</v>
      </c>
      <c r="J32" s="20" t="s">
        <v>65</v>
      </c>
      <c r="N32" s="1"/>
    </row>
    <row r="33" spans="1:14" ht="18.75">
      <c r="A33" s="87"/>
      <c r="B33" s="21" t="s">
        <v>19</v>
      </c>
      <c r="C33" s="5" t="s">
        <v>66</v>
      </c>
      <c r="D33" s="5" t="s">
        <v>67</v>
      </c>
      <c r="E33" s="22"/>
      <c r="F33" s="14" t="s">
        <v>19</v>
      </c>
      <c r="G33" s="5" t="s">
        <v>66</v>
      </c>
      <c r="H33" s="370"/>
      <c r="I33" s="371"/>
      <c r="J33" s="23"/>
      <c r="N33" s="1"/>
    </row>
    <row r="34" spans="1:14" ht="31.5">
      <c r="A34" s="24">
        <v>0</v>
      </c>
      <c r="B34" s="25">
        <v>4</v>
      </c>
      <c r="C34" s="26">
        <v>5</v>
      </c>
      <c r="D34" s="26" t="s">
        <v>68</v>
      </c>
      <c r="E34" s="27" t="s">
        <v>69</v>
      </c>
      <c r="F34" s="28">
        <v>7</v>
      </c>
      <c r="G34" s="26">
        <v>8</v>
      </c>
      <c r="H34" s="26" t="s">
        <v>70</v>
      </c>
      <c r="I34" s="29" t="s">
        <v>71</v>
      </c>
      <c r="J34" s="30" t="s">
        <v>72</v>
      </c>
      <c r="N34" s="31"/>
    </row>
    <row r="35" spans="1:14" ht="60.75">
      <c r="A35" s="32" t="s">
        <v>20</v>
      </c>
      <c r="B35" s="34" t="e">
        <f>B24+F24</f>
        <v>#REF!</v>
      </c>
      <c r="C35" s="3"/>
      <c r="D35" s="35" t="e">
        <f>B35+C35</f>
        <v>#REF!</v>
      </c>
      <c r="E35" s="36" t="e">
        <f>D35/D45*100</f>
        <v>#REF!</v>
      </c>
      <c r="F35" s="37" t="e">
        <f>C24+G24+K24</f>
        <v>#REF!</v>
      </c>
      <c r="G35" s="33">
        <v>2698440805.5</v>
      </c>
      <c r="H35" s="3" t="e">
        <f>F35+G35</f>
        <v>#REF!</v>
      </c>
      <c r="I35" s="38" t="e">
        <f>H35/D35*100</f>
        <v>#REF!</v>
      </c>
      <c r="J35" s="39" t="e">
        <f>H35/D35*100</f>
        <v>#REF!</v>
      </c>
      <c r="N35" s="1"/>
    </row>
    <row r="36" spans="1:14" ht="121.5">
      <c r="A36" s="40" t="s">
        <v>21</v>
      </c>
      <c r="B36" s="34" t="e">
        <f>B26+F26+J26</f>
        <v>#REF!</v>
      </c>
      <c r="C36" s="35"/>
      <c r="D36" s="3" t="e">
        <f t="shared" ref="D36:D44" si="4">B36+C36</f>
        <v>#REF!</v>
      </c>
      <c r="E36" s="36" t="e">
        <f>D36/D45*100</f>
        <v>#REF!</v>
      </c>
      <c r="F36" s="42" t="e">
        <f>C26+G26+K26</f>
        <v>#REF!</v>
      </c>
      <c r="G36" s="41"/>
      <c r="H36" s="43" t="e">
        <f>F36+G36</f>
        <v>#REF!</v>
      </c>
      <c r="I36" s="44" t="e">
        <f t="shared" ref="I36:I44" si="5">H36/D36*100</f>
        <v>#REF!</v>
      </c>
      <c r="J36" s="45" t="e">
        <f t="shared" ref="J36:J47" si="6">H36/D36*100</f>
        <v>#REF!</v>
      </c>
      <c r="N36" s="46"/>
    </row>
    <row r="37" spans="1:14" ht="162">
      <c r="A37" s="40" t="s">
        <v>22</v>
      </c>
      <c r="B37" s="34" t="e">
        <f>B7+B14+B23+F7</f>
        <v>#REF!</v>
      </c>
      <c r="C37" s="35"/>
      <c r="D37" s="35" t="e">
        <f t="shared" si="4"/>
        <v>#REF!</v>
      </c>
      <c r="E37" s="36" t="e">
        <f>D37/D45*100</f>
        <v>#REF!</v>
      </c>
      <c r="F37" s="42" t="e">
        <f>C23+C14+C7+G7</f>
        <v>#REF!</v>
      </c>
      <c r="G37" s="41"/>
      <c r="H37" s="3" t="e">
        <f t="shared" ref="H37:H44" si="7">F37+G37</f>
        <v>#REF!</v>
      </c>
      <c r="I37" s="38" t="e">
        <f t="shared" si="5"/>
        <v>#REF!</v>
      </c>
      <c r="J37" s="39" t="e">
        <f t="shared" si="6"/>
        <v>#REF!</v>
      </c>
      <c r="N37" s="1"/>
    </row>
    <row r="38" spans="1:14" ht="101.25">
      <c r="A38" s="40" t="s">
        <v>23</v>
      </c>
      <c r="B38" s="34" t="e">
        <f>B15</f>
        <v>#REF!</v>
      </c>
      <c r="C38" s="35"/>
      <c r="D38" s="35" t="e">
        <f t="shared" si="4"/>
        <v>#REF!</v>
      </c>
      <c r="E38" s="47" t="e">
        <f>D38/D45*100</f>
        <v>#REF!</v>
      </c>
      <c r="F38" s="42" t="e">
        <f>C15</f>
        <v>#REF!</v>
      </c>
      <c r="G38" s="41">
        <v>35227694.390000001</v>
      </c>
      <c r="H38" s="3" t="e">
        <f t="shared" si="7"/>
        <v>#REF!</v>
      </c>
      <c r="I38" s="38" t="e">
        <f t="shared" si="5"/>
        <v>#REF!</v>
      </c>
      <c r="J38" s="39" t="e">
        <f t="shared" si="6"/>
        <v>#REF!</v>
      </c>
      <c r="N38" s="1"/>
    </row>
    <row r="39" spans="1:14" ht="101.25">
      <c r="A39" s="40" t="s">
        <v>24</v>
      </c>
      <c r="B39" s="34" t="e">
        <f>B25+B4+J25</f>
        <v>#REF!</v>
      </c>
      <c r="C39" s="35"/>
      <c r="D39" s="35" t="e">
        <f t="shared" si="4"/>
        <v>#REF!</v>
      </c>
      <c r="E39" s="47" t="e">
        <f>D39/D45*100</f>
        <v>#REF!</v>
      </c>
      <c r="F39" s="42" t="e">
        <f>C4+C25</f>
        <v>#REF!</v>
      </c>
      <c r="G39" s="41"/>
      <c r="H39" s="3" t="e">
        <f t="shared" si="7"/>
        <v>#REF!</v>
      </c>
      <c r="I39" s="38" t="e">
        <f t="shared" si="5"/>
        <v>#REF!</v>
      </c>
      <c r="J39" s="39" t="e">
        <f t="shared" si="6"/>
        <v>#REF!</v>
      </c>
      <c r="N39" s="1"/>
    </row>
    <row r="40" spans="1:14" ht="141.75">
      <c r="A40" s="40" t="s">
        <v>25</v>
      </c>
      <c r="B40" s="34" t="e">
        <f>B5</f>
        <v>#REF!</v>
      </c>
      <c r="C40" s="35"/>
      <c r="D40" s="35" t="e">
        <f t="shared" si="4"/>
        <v>#REF!</v>
      </c>
      <c r="E40" s="47" t="e">
        <f>D40/D45*100</f>
        <v>#REF!</v>
      </c>
      <c r="F40" s="42" t="e">
        <f>C5</f>
        <v>#REF!</v>
      </c>
      <c r="G40" s="41"/>
      <c r="H40" s="3" t="e">
        <f t="shared" si="7"/>
        <v>#REF!</v>
      </c>
      <c r="I40" s="38" t="e">
        <f t="shared" si="5"/>
        <v>#REF!</v>
      </c>
      <c r="J40" s="39" t="e">
        <f t="shared" si="6"/>
        <v>#REF!</v>
      </c>
      <c r="N40" s="1"/>
    </row>
    <row r="41" spans="1:14" ht="81">
      <c r="A41" s="40" t="s">
        <v>26</v>
      </c>
      <c r="B41" s="34" t="e">
        <f>B6</f>
        <v>#REF!</v>
      </c>
      <c r="C41" s="35"/>
      <c r="D41" s="35" t="e">
        <f t="shared" si="4"/>
        <v>#REF!</v>
      </c>
      <c r="E41" s="47" t="e">
        <f>D41/D45*100</f>
        <v>#REF!</v>
      </c>
      <c r="F41" s="42" t="e">
        <f>C6</f>
        <v>#REF!</v>
      </c>
      <c r="G41" s="41"/>
      <c r="H41" s="3" t="e">
        <f>F41+G41</f>
        <v>#REF!</v>
      </c>
      <c r="I41" s="38" t="e">
        <f t="shared" si="5"/>
        <v>#REF!</v>
      </c>
      <c r="J41" s="39" t="e">
        <f t="shared" si="6"/>
        <v>#REF!</v>
      </c>
      <c r="N41" s="1"/>
    </row>
    <row r="42" spans="1:14" ht="121.5">
      <c r="A42" s="40" t="s">
        <v>27</v>
      </c>
      <c r="B42" s="34" t="e">
        <f>F8</f>
        <v>#REF!</v>
      </c>
      <c r="C42" s="35"/>
      <c r="D42" s="3" t="e">
        <f t="shared" si="4"/>
        <v>#REF!</v>
      </c>
      <c r="E42" s="47" t="e">
        <f>D42/D45*100</f>
        <v>#REF!</v>
      </c>
      <c r="F42" s="42"/>
      <c r="G42" s="41">
        <v>3940431.2499999995</v>
      </c>
      <c r="H42" s="48">
        <f t="shared" si="7"/>
        <v>3940431.2499999995</v>
      </c>
      <c r="I42" s="49" t="e">
        <f>H42/D42*100</f>
        <v>#REF!</v>
      </c>
      <c r="J42" s="45" t="e">
        <f t="shared" si="6"/>
        <v>#REF!</v>
      </c>
      <c r="N42" s="1"/>
    </row>
    <row r="43" spans="1:14" ht="121.5">
      <c r="A43" s="40" t="s">
        <v>3</v>
      </c>
      <c r="B43" s="34" t="e">
        <f>B3</f>
        <v>#REF!</v>
      </c>
      <c r="C43" s="35"/>
      <c r="D43" s="3" t="e">
        <f t="shared" si="4"/>
        <v>#REF!</v>
      </c>
      <c r="E43" s="50" t="e">
        <f>D43/D45*100</f>
        <v>#REF!</v>
      </c>
      <c r="F43" s="42">
        <v>4813277.8800000008</v>
      </c>
      <c r="G43" s="41"/>
      <c r="H43" s="3">
        <f t="shared" si="7"/>
        <v>4813277.8800000008</v>
      </c>
      <c r="I43" s="49" t="e">
        <f t="shared" si="5"/>
        <v>#REF!</v>
      </c>
      <c r="J43" s="45" t="e">
        <f t="shared" si="6"/>
        <v>#REF!</v>
      </c>
      <c r="N43" s="1"/>
    </row>
    <row r="44" spans="1:14" ht="132" thickBot="1">
      <c r="A44" s="51" t="s">
        <v>28</v>
      </c>
      <c r="B44" s="52" t="e">
        <f>B8</f>
        <v>#REF!</v>
      </c>
      <c r="C44" s="53"/>
      <c r="D44" s="54" t="e">
        <f t="shared" si="4"/>
        <v>#REF!</v>
      </c>
      <c r="E44" s="55" t="e">
        <f>D44/D45*100</f>
        <v>#REF!</v>
      </c>
      <c r="F44" s="56">
        <v>43924032</v>
      </c>
      <c r="G44" s="57"/>
      <c r="H44" s="4">
        <f t="shared" si="7"/>
        <v>43924032</v>
      </c>
      <c r="I44" s="58" t="e">
        <f t="shared" si="5"/>
        <v>#REF!</v>
      </c>
      <c r="J44" s="59" t="e">
        <f t="shared" si="6"/>
        <v>#REF!</v>
      </c>
      <c r="N44" s="1"/>
    </row>
    <row r="45" spans="1:14" ht="21" thickBot="1">
      <c r="A45" s="60" t="s">
        <v>29</v>
      </c>
      <c r="B45" s="61" t="e">
        <f>SUM(B35:B44)</f>
        <v>#REF!</v>
      </c>
      <c r="C45" s="62">
        <f>SUM(C35:C44)</f>
        <v>0</v>
      </c>
      <c r="D45" s="63" t="e">
        <f>B45+C45</f>
        <v>#REF!</v>
      </c>
      <c r="E45" s="64" t="e">
        <f>D45/D45*100</f>
        <v>#REF!</v>
      </c>
      <c r="F45" s="65" t="e">
        <f>SUM(F35:F44)</f>
        <v>#REF!</v>
      </c>
      <c r="G45" s="66">
        <f>SUM(G35:G44)</f>
        <v>2737608931.1399999</v>
      </c>
      <c r="H45" s="67" t="e">
        <f>SUM(H35:H44)</f>
        <v>#REF!</v>
      </c>
      <c r="I45" s="68" t="e">
        <f>H45/D45*100</f>
        <v>#REF!</v>
      </c>
      <c r="J45" s="69" t="e">
        <f t="shared" si="6"/>
        <v>#REF!</v>
      </c>
      <c r="N45" s="1"/>
    </row>
    <row r="46" spans="1:14" ht="41.25" thickBot="1">
      <c r="A46" s="60" t="s">
        <v>30</v>
      </c>
      <c r="B46" s="70"/>
      <c r="C46" s="7"/>
      <c r="D46" s="71">
        <v>345480000</v>
      </c>
      <c r="E46" s="72"/>
      <c r="F46" s="6"/>
      <c r="G46" s="73"/>
      <c r="H46" s="74"/>
      <c r="I46" s="75">
        <f>H46/D46*100</f>
        <v>0</v>
      </c>
      <c r="J46" s="76">
        <f t="shared" si="6"/>
        <v>0</v>
      </c>
      <c r="N46" s="77"/>
    </row>
    <row r="47" spans="1:14" ht="21" thickBot="1">
      <c r="A47" s="79" t="s">
        <v>2</v>
      </c>
      <c r="B47" s="80"/>
      <c r="C47" s="81"/>
      <c r="D47" s="78" t="e">
        <f>D45+D46</f>
        <v>#REF!</v>
      </c>
      <c r="E47" s="82"/>
      <c r="F47" s="83"/>
      <c r="G47" s="84"/>
      <c r="H47" s="8" t="e">
        <f>H45+H46</f>
        <v>#REF!</v>
      </c>
      <c r="I47" s="85" t="e">
        <f>H47/D47*100</f>
        <v>#REF!</v>
      </c>
      <c r="J47" s="86" t="e">
        <f t="shared" si="6"/>
        <v>#REF!</v>
      </c>
      <c r="N47" s="1"/>
    </row>
    <row r="51" spans="2:6" ht="15.75" thickBot="1"/>
    <row r="52" spans="2:6" ht="15.75" thickTop="1">
      <c r="B52" s="11"/>
      <c r="F52" s="92">
        <v>1772552875.1200008</v>
      </c>
    </row>
    <row r="54" spans="2:6">
      <c r="F54" s="18" t="e">
        <f>F52-F45</f>
        <v>#REF!</v>
      </c>
    </row>
  </sheetData>
  <sortState ref="A3:A9">
    <sortCondition ref="A3:A9"/>
  </sortState>
  <mergeCells count="36">
    <mergeCell ref="H32:H33"/>
    <mergeCell ref="I32:I33"/>
    <mergeCell ref="J19:J20"/>
    <mergeCell ref="J12:J13"/>
    <mergeCell ref="A12:A13"/>
    <mergeCell ref="A19:A20"/>
    <mergeCell ref="C19:C20"/>
    <mergeCell ref="D19:D20"/>
    <mergeCell ref="E19:E20"/>
    <mergeCell ref="F19:F20"/>
    <mergeCell ref="G19:G20"/>
    <mergeCell ref="H19:H20"/>
    <mergeCell ref="I19:I20"/>
    <mergeCell ref="I1:I2"/>
    <mergeCell ref="J1:J2"/>
    <mergeCell ref="A1:A2"/>
    <mergeCell ref="C12:C13"/>
    <mergeCell ref="D12:D13"/>
    <mergeCell ref="E12:E13"/>
    <mergeCell ref="F12:F13"/>
    <mergeCell ref="G12:G13"/>
    <mergeCell ref="H12:H13"/>
    <mergeCell ref="I12:I13"/>
    <mergeCell ref="C1:C2"/>
    <mergeCell ref="D1:D2"/>
    <mergeCell ref="E1:E2"/>
    <mergeCell ref="F1:F2"/>
    <mergeCell ref="G1:G2"/>
    <mergeCell ref="H1:H2"/>
    <mergeCell ref="P19:P20"/>
    <mergeCell ref="Q19:Q20"/>
    <mergeCell ref="K19:K20"/>
    <mergeCell ref="L19:L20"/>
    <mergeCell ref="M19:M20"/>
    <mergeCell ref="N19:N20"/>
    <mergeCell ref="O19:O20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IZVRŠENJE BUDŽETA 01.01.-30.06.</vt:lpstr>
      <vt:lpstr>Sheet1</vt:lpstr>
      <vt:lpstr>Sheet3</vt:lpstr>
      <vt:lpstr>ZBIR</vt:lpstr>
      <vt:lpstr>rekapitulacija mzzs</vt:lpstr>
      <vt:lpstr>'IZVRŠENJE BUDŽETA 01.01.-30.06.'!Print_Titles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Bogoljub Cmiljanovic</dc:creator>
  <cp:lastModifiedBy>Dijana Stankovic</cp:lastModifiedBy>
  <cp:lastPrinted>2022-03-28T17:05:18Z</cp:lastPrinted>
  <dcterms:created xsi:type="dcterms:W3CDTF">2018-03-06T09:09:14Z</dcterms:created>
  <dcterms:modified xsi:type="dcterms:W3CDTF">2022-08-19T11:50:17Z</dcterms:modified>
</cp:coreProperties>
</file>